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defaultThemeVersion="124226"/>
  <bookViews>
    <workbookView xWindow="0" yWindow="0" windowWidth="9570" windowHeight="6960" tabRatio="769"/>
  </bookViews>
  <sheets>
    <sheet name="Informacje ogólne" sheetId="2" r:id="rId1"/>
    <sheet name="Kryteria horyzontalne" sheetId="52" r:id="rId2"/>
    <sheet name="Kryteria dla 9.2-dod.form" sheetId="81" r:id="rId3"/>
    <sheet name="Kryteria dla 9.2-dod.form psych" sheetId="100" r:id="rId4"/>
    <sheet name="Kryteria dla 9.2-psych.mery.Ist" sheetId="101" r:id="rId5"/>
    <sheet name="Kryteria dla 9.2 mer bez psych" sheetId="82" r:id="rId6"/>
    <sheet name="Kryteria dla 9.2 chuk,chuksm,md" sheetId="88" r:id="rId7"/>
    <sheet name="POIiŚ.9.P.80" sheetId="89" r:id="rId8"/>
    <sheet name="POIiŚ.9.P.81" sheetId="90" r:id="rId9"/>
    <sheet name="POIiŚ.9.P.82" sheetId="91" r:id="rId10"/>
    <sheet name="POIiŚ.9.P.83" sheetId="92" r:id="rId11"/>
    <sheet name="POIiŚ.9.P.84" sheetId="93" r:id="rId12"/>
    <sheet name="POIiŚ.9.P.85" sheetId="94" r:id="rId13"/>
    <sheet name="POIiŚ.9.P.86" sheetId="95" r:id="rId14"/>
    <sheet name="POIiŚ.9.P.87" sheetId="96" r:id="rId15"/>
    <sheet name="POIiŚ.9.P.88" sheetId="97" r:id="rId16"/>
    <sheet name="POIiŚ.9.P.89" sheetId="98" r:id="rId17"/>
    <sheet name="POIiŚ.9.P.90" sheetId="99" r:id="rId18"/>
    <sheet name="POIiŚ.9.P.91" sheetId="103" r:id="rId19"/>
    <sheet name="Planowane działania" sheetId="48" r:id="rId20"/>
    <sheet name="ZAŁ. 1" sheetId="49"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s>
  <definedNames>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7" hidden="1">POIiŚ.9.P.80!$N$1:$N$177</definedName>
    <definedName name="_xlnm._FilterDatabase" localSheetId="8" hidden="1">POIiŚ.9.P.81!$N$1:$N$178</definedName>
    <definedName name="_xlnm._FilterDatabase" localSheetId="9" hidden="1">POIiŚ.9.P.82!$N$1:$N$178</definedName>
    <definedName name="_xlnm._FilterDatabase" localSheetId="10" hidden="1">POIiŚ.9.P.83!$N$1:$N$181</definedName>
    <definedName name="_xlnm._FilterDatabase" localSheetId="11" hidden="1">POIiŚ.9.P.84!$N$1:$N$184</definedName>
    <definedName name="_xlnm._FilterDatabase" localSheetId="12" hidden="1">POIiŚ.9.P.85!$N$1:$N$183</definedName>
    <definedName name="_xlnm._FilterDatabase" localSheetId="13" hidden="1">POIiŚ.9.P.86!$N$1:$N$180</definedName>
    <definedName name="_xlnm._FilterDatabase" localSheetId="14" hidden="1">POIiŚ.9.P.87!$N$1:$N$179</definedName>
    <definedName name="_xlnm._FilterDatabase" localSheetId="15" hidden="1">POIiŚ.9.P.88!$N$1:$N$180</definedName>
    <definedName name="_xlnm._FilterDatabase" localSheetId="16" hidden="1">POIiŚ.9.P.89!$N$1:$N$176</definedName>
    <definedName name="_xlnm._FilterDatabase" localSheetId="17" hidden="1">POIiŚ.9.P.90!$N$1:$N$177</definedName>
    <definedName name="_xlnm._FilterDatabase" localSheetId="18" hidden="1">POIiŚ.9.P.91!$N$2:$N$121</definedName>
    <definedName name="_ftn1" localSheetId="6">'Kryteria dla 9.2 chuk,chuksm,md'!#REF!</definedName>
    <definedName name="_ftn1" localSheetId="2">'Kryteria dla 9.2-dod.form'!$E$15</definedName>
    <definedName name="_ftn1" localSheetId="3">'Kryteria dla 9.2-dod.form psych'!$E$14</definedName>
    <definedName name="_ftn2" localSheetId="2">'Kryteria dla 9.2-dod.form'!$E$14</definedName>
    <definedName name="_ftn2" localSheetId="3">'Kryteria dla 9.2-dod.form psych'!$E$13</definedName>
    <definedName name="_ftn3" localSheetId="2">'Kryteria dla 9.2-dod.form'!$E$15</definedName>
    <definedName name="_ftn3" localSheetId="3">'Kryteria dla 9.2-dod.form psych'!$E$14</definedName>
    <definedName name="_ftnref1" localSheetId="6">'Kryteria dla 9.2 chuk,chuksm,md'!$B$8</definedName>
    <definedName name="_ftnref1" localSheetId="2">'Kryteria dla 9.2-dod.form'!$E$12</definedName>
    <definedName name="_ftnref1" localSheetId="3">'Kryteria dla 9.2-dod.form psych'!#REF!</definedName>
    <definedName name="a">'[2]Informacje ogólne'!$K$123:$K$126</definedName>
    <definedName name="CT" localSheetId="6">'[3]Informacje ogólne'!$K$124:$K$127</definedName>
    <definedName name="CT" localSheetId="5">'[4]Informacje ogólne'!$K$125:$K$128</definedName>
    <definedName name="CT" localSheetId="2">'[4]Informacje ogólne'!$K$125:$K$128</definedName>
    <definedName name="CT" localSheetId="3">'[4]Informacje ogólne'!$K$125:$K$128</definedName>
    <definedName name="CT" localSheetId="4">'[4]Informacje ogólne'!$K$125:$K$128</definedName>
    <definedName name="CT" localSheetId="1">'[4]Informacje ogólne'!$K$125:$K$128</definedName>
    <definedName name="CT" localSheetId="7">'[5]Informacje ogólne'!$K$119:$K$122</definedName>
    <definedName name="CT" localSheetId="8">'[5]Informacje ogólne'!$K$119:$K$122</definedName>
    <definedName name="CT" localSheetId="9">'[5]Informacje ogólne'!$K$119:$K$122</definedName>
    <definedName name="CT" localSheetId="10">'[5]Informacje ogólne'!$K$119:$K$122</definedName>
    <definedName name="CT" localSheetId="11">'[6]Informacje ogólne'!$K$119:$K$122</definedName>
    <definedName name="CT" localSheetId="12">'[5]Informacje ogólne'!$K$119:$K$122</definedName>
    <definedName name="CT" localSheetId="13">'[5]Informacje ogólne'!$K$119:$K$122</definedName>
    <definedName name="CT" localSheetId="14">'[5]Informacje ogólne'!$K$119:$K$122</definedName>
    <definedName name="CT" localSheetId="15">'[7]Informacje ogólne'!$K$119:$K$122</definedName>
    <definedName name="CT" localSheetId="16">'[6]Informacje ogólne'!$K$119:$K$122</definedName>
    <definedName name="CT" localSheetId="17">'[5]Informacje ogólne'!$K$119:$K$122</definedName>
    <definedName name="CT" localSheetId="18">#REF!</definedName>
    <definedName name="CT">'Informacje ogólne'!$K$123:$K$126</definedName>
    <definedName name="d">'[8]Informacje ogólne'!$K$124:$K$160</definedName>
    <definedName name="e">[9]SLOWNIKI!$E$2:$E$380</definedName>
    <definedName name="ee">[9]SLOWNIKI!$E$2:$E$380</definedName>
    <definedName name="f">[9]SLOWNIKI!$E$2:$F$380</definedName>
    <definedName name="fundusz" localSheetId="6">'[3]Konkurs POIiŚ.9.K.7'!$N$61:$N$62</definedName>
    <definedName name="fundusz" localSheetId="5">[4]Konkurs!$N$58:$N$59</definedName>
    <definedName name="fundusz" localSheetId="2">[4]Konkurs!$N$58:$N$59</definedName>
    <definedName name="fundusz" localSheetId="3">[4]Konkurs!$N$58:$N$59</definedName>
    <definedName name="fundusz" localSheetId="4">[4]Konkurs!$N$58:$N$59</definedName>
    <definedName name="fundusz" localSheetId="1">[4]Konkurs!$N$58:$N$59</definedName>
    <definedName name="fundusz" localSheetId="7">[5]Konkurs!$N$58:$N$59</definedName>
    <definedName name="fundusz" localSheetId="8">[5]Konkurs!$N$58:$N$59</definedName>
    <definedName name="fundusz" localSheetId="9">[5]Konkurs!$N$58:$N$59</definedName>
    <definedName name="fundusz" localSheetId="10">[5]Konkurs!$N$58:$N$59</definedName>
    <definedName name="fundusz" localSheetId="11">[6]Konkurs!$N$58:$N$59</definedName>
    <definedName name="fundusz" localSheetId="12">[5]Konkurs!$N$58:$N$59</definedName>
    <definedName name="fundusz" localSheetId="13">[5]Konkurs!$N$58:$N$59</definedName>
    <definedName name="fundusz" localSheetId="14">[5]Konkurs!$N$58:$N$59</definedName>
    <definedName name="fundusz" localSheetId="15">[7]Konkurs!$N$58:$N$59</definedName>
    <definedName name="fundusz" localSheetId="16">[6]Konkurs!$N$58:$N$59</definedName>
    <definedName name="fundusz" localSheetId="17">[5]Konkurs!$N$58:$N$59</definedName>
    <definedName name="fundusz" localSheetId="18">#REF!</definedName>
    <definedName name="fundusz">#REF!</definedName>
    <definedName name="g">'[8]Informacje ogólne'!$K$119:$K$122</definedName>
    <definedName name="h">'[8]Informacje ogólne'!$K$99:$K$116</definedName>
    <definedName name="j">'[8]Informacje ogólne'!$N$106:$N$111</definedName>
    <definedName name="_xlnm.Criteria" localSheetId="18">#REF!</definedName>
    <definedName name="_xlnm.Criteria">#REF!</definedName>
    <definedName name="lata" localSheetId="11">[10]słownik!$B$2:$B$10</definedName>
    <definedName name="lata" localSheetId="15">[11]słownik!$B$2:$B$10</definedName>
    <definedName name="lata" localSheetId="16">[10]słownik!$B$2:$B$10</definedName>
    <definedName name="lata" localSheetId="18">[12]słownik!$B$2:$B$10</definedName>
    <definedName name="lata">[13]słownik!$B$2:$B$10</definedName>
    <definedName name="miesiąceKwartały" localSheetId="11">[10]słownik!$D$2:$D$17</definedName>
    <definedName name="miesiąceKwartały" localSheetId="15">[11]słownik!$D$2:$D$17</definedName>
    <definedName name="miesiąceKwartały" localSheetId="16">[10]słownik!$D$2:$D$17</definedName>
    <definedName name="miesiąceKwartały" localSheetId="18">[12]słownik!$D$2:$D$17</definedName>
    <definedName name="miesiąceKwartały">[13]słownik!$D$2:$D$17</definedName>
    <definedName name="narzedzia_PP_cale" localSheetId="6">'[3]Informacje ogólne'!$M$129:$M$165</definedName>
    <definedName name="narzedzia_PP_cale" localSheetId="5">'[4]Informacje ogólne'!$M$130:$M$166</definedName>
    <definedName name="narzedzia_PP_cale" localSheetId="2">'[4]Informacje ogólne'!$M$130:$M$166</definedName>
    <definedName name="narzedzia_PP_cale" localSheetId="3">'[4]Informacje ogólne'!$M$130:$M$166</definedName>
    <definedName name="narzedzia_PP_cale" localSheetId="4">'[4]Informacje ogólne'!$M$130:$M$166</definedName>
    <definedName name="narzedzia_PP_cale" localSheetId="1">'[4]Informacje ogólne'!$M$130:$M$166</definedName>
    <definedName name="narzedzia_PP_cale" localSheetId="7">'[5]Informacje ogólne'!$M$124:$M$160</definedName>
    <definedName name="narzedzia_PP_cale" localSheetId="8">'[5]Informacje ogólne'!$M$124:$M$160</definedName>
    <definedName name="narzedzia_PP_cale" localSheetId="9">'[5]Informacje ogólne'!$M$124:$M$160</definedName>
    <definedName name="narzedzia_PP_cale" localSheetId="10">'[5]Informacje ogólne'!$M$124:$M$160</definedName>
    <definedName name="narzedzia_PP_cale" localSheetId="11">'[6]Informacje ogólne'!$M$124:$M$160</definedName>
    <definedName name="narzedzia_PP_cale" localSheetId="12">'[5]Informacje ogólne'!$M$124:$M$160</definedName>
    <definedName name="narzedzia_PP_cale" localSheetId="13">'[5]Informacje ogólne'!$M$124:$M$160</definedName>
    <definedName name="narzedzia_PP_cale" localSheetId="14">'[5]Informacje ogólne'!$M$124:$M$160</definedName>
    <definedName name="narzedzia_PP_cale" localSheetId="15">'[7]Informacje ogólne'!$M$124:$M$160</definedName>
    <definedName name="narzedzia_PP_cale" localSheetId="16">'[6]Informacje ogólne'!$M$124:$M$160</definedName>
    <definedName name="narzedzia_PP_cale" localSheetId="17">'[5]Informacje ogólne'!$M$124:$M$160</definedName>
    <definedName name="narzedzia_PP_cale" localSheetId="18">#REF!</definedName>
    <definedName name="narzedzia_PP_cale">'Informacje ogólne'!$M$128:$M$164</definedName>
    <definedName name="_xlnm.Print_Area" localSheetId="0">'Informacje ogólne'!$A$1:$J$36</definedName>
    <definedName name="_xlnm.Print_Area" localSheetId="5">'Kryteria dla 9.2 mer bez psych'!$A$1:$E$34</definedName>
    <definedName name="_xlnm.Print_Area" localSheetId="2">'Kryteria dla 9.2-dod.form'!$A$1:$E$20</definedName>
    <definedName name="_xlnm.Print_Area" localSheetId="3">'Kryteria dla 9.2-dod.form psych'!$A$1:$E$19</definedName>
    <definedName name="_xlnm.Print_Area" localSheetId="4">'Kryteria dla 9.2-psych.mery.Ist'!$A$1:$E$29</definedName>
    <definedName name="_xlnm.Print_Area" localSheetId="1">'Kryteria horyzontalne'!$A$1:$E$35</definedName>
    <definedName name="_xlnm.Print_Area" localSheetId="19">'Planowane działania'!$A$1:$I$5</definedName>
    <definedName name="_xlnm.Print_Area" localSheetId="7">POIiŚ.9.P.80!$A$1:$L$66</definedName>
    <definedName name="_xlnm.Print_Area" localSheetId="8">POIiŚ.9.P.81!$A$1:$L$67</definedName>
    <definedName name="_xlnm.Print_Area" localSheetId="9">POIiŚ.9.P.82!$A$1:$L$67</definedName>
    <definedName name="_xlnm.Print_Area" localSheetId="10">POIiŚ.9.P.83!$A$1:$L$70</definedName>
    <definedName name="_xlnm.Print_Area" localSheetId="11">POIiŚ.9.P.84!$A$1:$L$73</definedName>
    <definedName name="_xlnm.Print_Area" localSheetId="12">POIiŚ.9.P.85!$A$1:$L$72</definedName>
    <definedName name="_xlnm.Print_Area" localSheetId="13">POIiŚ.9.P.86!$A$1:$L$69</definedName>
    <definedName name="_xlnm.Print_Area" localSheetId="14">POIiŚ.9.P.87!$A$1:$L$68</definedName>
    <definedName name="_xlnm.Print_Area" localSheetId="15">POIiŚ.9.P.88!$A$1:$L$69</definedName>
    <definedName name="_xlnm.Print_Area" localSheetId="16">POIiŚ.9.P.89!$A$1:$L$65</definedName>
    <definedName name="_xlnm.Print_Area" localSheetId="17">POIiŚ.9.P.90!$A$1:$L$66</definedName>
    <definedName name="_xlnm.Print_Area" localSheetId="18">POIiŚ.9.P.91!$A$1:$L$68</definedName>
    <definedName name="_xlnm.Print_Area" localSheetId="20">'ZAŁ. 1'!$A$1:$N$322</definedName>
    <definedName name="PI" localSheetId="6">'[3]Informacje ogólne'!$N$104:$N$109</definedName>
    <definedName name="PI" localSheetId="5">'[4]Informacje ogólne'!$N$105:$N$110</definedName>
    <definedName name="PI" localSheetId="2">'[4]Informacje ogólne'!$N$105:$N$110</definedName>
    <definedName name="PI" localSheetId="3">'[4]Informacje ogólne'!$N$105:$N$110</definedName>
    <definedName name="PI" localSheetId="4">'[4]Informacje ogólne'!$N$105:$N$110</definedName>
    <definedName name="PI" localSheetId="1">'[4]Informacje ogólne'!$N$105:$N$110</definedName>
    <definedName name="PI" localSheetId="7">'[5]Informacje ogólne'!$N$99:$N$104</definedName>
    <definedName name="PI" localSheetId="8">'[5]Informacje ogólne'!$N$99:$N$104</definedName>
    <definedName name="PI" localSheetId="9">'[5]Informacje ogólne'!$N$99:$N$104</definedName>
    <definedName name="PI" localSheetId="10">'[5]Informacje ogólne'!$N$99:$N$104</definedName>
    <definedName name="PI" localSheetId="11">'[6]Informacje ogólne'!$N$99:$N$104</definedName>
    <definedName name="PI" localSheetId="12">'[5]Informacje ogólne'!$N$99:$N$104</definedName>
    <definedName name="PI" localSheetId="13">'[5]Informacje ogólne'!$N$99:$N$104</definedName>
    <definedName name="PI" localSheetId="14">'[5]Informacje ogólne'!$N$99:$N$104</definedName>
    <definedName name="PI" localSheetId="15">'[7]Informacje ogólne'!$N$99:$N$104</definedName>
    <definedName name="PI" localSheetId="16">'[6]Informacje ogólne'!$N$99:$N$104</definedName>
    <definedName name="PI" localSheetId="17">'[5]Informacje ogólne'!$N$99:$N$104</definedName>
    <definedName name="PI" localSheetId="18">#REF!</definedName>
    <definedName name="PI">'Informacje ogólne'!$N$103:$N$108</definedName>
    <definedName name="PPP" localSheetId="18">'[14]Informacje ogólne'!$K$140:$K$176</definedName>
    <definedName name="PPP">'[15]Informacje ogólne'!$K$140:$K$176</definedName>
    <definedName name="prog_oper" localSheetId="11">[10]słownik!$W$2:$W$19</definedName>
    <definedName name="prog_oper" localSheetId="15">[11]słownik!$W$2:$W$19</definedName>
    <definedName name="prog_oper" localSheetId="16">[10]słownik!$W$2:$W$19</definedName>
    <definedName name="prog_oper" localSheetId="18">[12]słownik!$W$2:$W$19</definedName>
    <definedName name="prog_oper">[13]słownik!$W$2:$W$19</definedName>
    <definedName name="Programy" localSheetId="6">'[3]Informacje ogólne'!$K$104:$K$121</definedName>
    <definedName name="Programy" localSheetId="5">'[4]Informacje ogólne'!$K$105:$K$122</definedName>
    <definedName name="Programy" localSheetId="2">'[4]Informacje ogólne'!$K$105:$K$122</definedName>
    <definedName name="Programy" localSheetId="3">'[4]Informacje ogólne'!$K$105:$K$122</definedName>
    <definedName name="Programy" localSheetId="4">'[4]Informacje ogólne'!$K$105:$K$122</definedName>
    <definedName name="Programy" localSheetId="1">'[4]Informacje ogólne'!$K$105:$K$122</definedName>
    <definedName name="Programy" localSheetId="7">'[5]Informacje ogólne'!$K$99:$K$116</definedName>
    <definedName name="Programy" localSheetId="8">'[5]Informacje ogólne'!$K$99:$K$116</definedName>
    <definedName name="Programy" localSheetId="9">'[5]Informacje ogólne'!$K$99:$K$116</definedName>
    <definedName name="Programy" localSheetId="10">'[5]Informacje ogólne'!$K$99:$K$116</definedName>
    <definedName name="Programy" localSheetId="11">'[6]Informacje ogólne'!$K$99:$K$116</definedName>
    <definedName name="Programy" localSheetId="12">'[5]Informacje ogólne'!$K$99:$K$116</definedName>
    <definedName name="Programy" localSheetId="13">'[5]Informacje ogólne'!$K$99:$K$116</definedName>
    <definedName name="Programy" localSheetId="14">'[5]Informacje ogólne'!$K$99:$K$116</definedName>
    <definedName name="Programy" localSheetId="15">'[7]Informacje ogólne'!$K$99:$K$116</definedName>
    <definedName name="Programy" localSheetId="16">'[6]Informacje ogólne'!$K$99:$K$116</definedName>
    <definedName name="Programy" localSheetId="17">'[5]Informacje ogólne'!$K$99:$K$116</definedName>
    <definedName name="Programy" localSheetId="18">#REF!</definedName>
    <definedName name="Programy">'Informacje ogólne'!$K$103:$K$120</definedName>
    <definedName name="skroty_PI" localSheetId="6">'[3]Informacje ogólne'!$N$111:$N$116</definedName>
    <definedName name="skroty_PI" localSheetId="5">'[4]Informacje ogólne'!$N$112:$N$117</definedName>
    <definedName name="skroty_PI" localSheetId="2">'[4]Informacje ogólne'!$N$112:$N$117</definedName>
    <definedName name="skroty_PI" localSheetId="3">'[4]Informacje ogólne'!$N$112:$N$117</definedName>
    <definedName name="skroty_PI" localSheetId="4">'[4]Informacje ogólne'!$N$112:$N$117</definedName>
    <definedName name="skroty_PI" localSheetId="1">'[4]Informacje ogólne'!$N$112:$N$117</definedName>
    <definedName name="skroty_PI" localSheetId="7">'[5]Informacje ogólne'!$N$106:$N$111</definedName>
    <definedName name="skroty_PI" localSheetId="8">'[5]Informacje ogólne'!$N$106:$N$111</definedName>
    <definedName name="skroty_PI" localSheetId="9">'[5]Informacje ogólne'!$N$106:$N$111</definedName>
    <definedName name="skroty_PI" localSheetId="10">'[5]Informacje ogólne'!$N$106:$N$111</definedName>
    <definedName name="skroty_PI" localSheetId="11">'[6]Informacje ogólne'!$N$106:$N$111</definedName>
    <definedName name="skroty_PI" localSheetId="12">'[5]Informacje ogólne'!$N$106:$N$111</definedName>
    <definedName name="skroty_PI" localSheetId="13">'[5]Informacje ogólne'!$N$106:$N$111</definedName>
    <definedName name="skroty_PI" localSheetId="14">'[5]Informacje ogólne'!$N$106:$N$111</definedName>
    <definedName name="skroty_PI" localSheetId="15">'[7]Informacje ogólne'!$N$106:$N$111</definedName>
    <definedName name="skroty_PI" localSheetId="16">'[6]Informacje ogólne'!$N$106:$N$111</definedName>
    <definedName name="skroty_PI" localSheetId="17">'[5]Informacje ogólne'!$N$106:$N$111</definedName>
    <definedName name="skroty_PI" localSheetId="18">#REF!</definedName>
    <definedName name="skroty_PI">'Informacje ogólne'!$N$110:$N$115</definedName>
    <definedName name="skroty_PP" localSheetId="6">'[3]Informacje ogólne'!$K$129:$K$165</definedName>
    <definedName name="skroty_PP" localSheetId="5">'[4]Informacje ogólne'!$K$130:$K$166</definedName>
    <definedName name="skroty_PP" localSheetId="2">'[4]Informacje ogólne'!$K$130:$K$166</definedName>
    <definedName name="skroty_PP" localSheetId="3">'[4]Informacje ogólne'!$K$130:$K$166</definedName>
    <definedName name="skroty_PP" localSheetId="4">'[4]Informacje ogólne'!$K$130:$K$166</definedName>
    <definedName name="skroty_PP" localSheetId="1">'[4]Informacje ogólne'!$K$130:$K$166</definedName>
    <definedName name="skroty_PP" localSheetId="7">'[5]Informacje ogólne'!$K$124:$K$160</definedName>
    <definedName name="skroty_PP" localSheetId="8">'[5]Informacje ogólne'!$K$124:$K$160</definedName>
    <definedName name="skroty_PP" localSheetId="9">'[5]Informacje ogólne'!$K$124:$K$160</definedName>
    <definedName name="skroty_PP" localSheetId="10">'[5]Informacje ogólne'!$K$124:$K$160</definedName>
    <definedName name="skroty_PP" localSheetId="11">'[6]Informacje ogólne'!$K$124:$K$160</definedName>
    <definedName name="skroty_PP" localSheetId="12">'[5]Informacje ogólne'!$K$124:$K$160</definedName>
    <definedName name="skroty_PP" localSheetId="13">'[5]Informacje ogólne'!$K$124:$K$160</definedName>
    <definedName name="skroty_PP" localSheetId="14">'[5]Informacje ogólne'!$K$124:$K$160</definedName>
    <definedName name="skroty_PP" localSheetId="15">'[7]Informacje ogólne'!$K$124:$K$160</definedName>
    <definedName name="skroty_PP" localSheetId="16">'[6]Informacje ogólne'!$K$124:$K$160</definedName>
    <definedName name="skroty_PP" localSheetId="17">'[5]Informacje ogólne'!$K$124:$K$160</definedName>
    <definedName name="skroty_PP" localSheetId="18">#REF!</definedName>
    <definedName name="skroty_PP">'Informacje ogólne'!$K$128:$K$164</definedName>
    <definedName name="terytPowiaty" localSheetId="11">[16]SLOWNIKI!$E$2:$F$380</definedName>
    <definedName name="terytPowiaty" localSheetId="15">[17]SLOWNIKI!$E$2:$F$380</definedName>
    <definedName name="terytPowiaty" localSheetId="16">[16]SLOWNIKI!$E$2:$F$380</definedName>
    <definedName name="terytPowiaty" localSheetId="18">#REF!</definedName>
    <definedName name="terytPowiaty">[18]SLOWNIKI!$E$2:$F$380</definedName>
    <definedName name="terytPowiaty2">[19]SLOWNIKI!$E$2:$F$380</definedName>
    <definedName name="terytPowiatyPowiat" localSheetId="11">[16]SLOWNIKI!$E$2:$E$380</definedName>
    <definedName name="terytPowiatyPowiat" localSheetId="15">[17]SLOWNIKI!$E$2:$E$380</definedName>
    <definedName name="terytPowiatyPowiat" localSheetId="16">[16]SLOWNIKI!$E$2:$E$380</definedName>
    <definedName name="terytPowiatyPowiat" localSheetId="18">#REF!</definedName>
    <definedName name="terytPowiatyPowiat">[18]SLOWNIKI!$E$2:$E$380</definedName>
    <definedName name="terytPowiatyPowiat2">[19]SLOWNIKI!$E$2:$E$380</definedName>
    <definedName name="wojewodztwa" localSheetId="6">'[3]Konkurs POIiŚ.9.K.7'!$M$59:$M$75</definedName>
    <definedName name="wojewodztwa" localSheetId="5">[4]Konkurs!$M$56:$M$72</definedName>
    <definedName name="wojewodztwa" localSheetId="2">[4]Konkurs!$M$56:$M$72</definedName>
    <definedName name="wojewodztwa" localSheetId="3">[4]Konkurs!$M$56:$M$72</definedName>
    <definedName name="wojewodztwa" localSheetId="4">[4]Konkurs!$M$56:$M$72</definedName>
    <definedName name="wojewodztwa" localSheetId="1">[4]Konkurs!$M$56:$M$72</definedName>
    <definedName name="wojewodztwa" localSheetId="7">[5]Konkurs!$M$56:$M$72</definedName>
    <definedName name="wojewodztwa" localSheetId="8">[5]Konkurs!$M$56:$M$72</definedName>
    <definedName name="wojewodztwa" localSheetId="9">[5]Konkurs!$M$56:$M$72</definedName>
    <definedName name="wojewodztwa" localSheetId="10">[5]Konkurs!$M$56:$M$72</definedName>
    <definedName name="wojewodztwa" localSheetId="11">[6]Konkurs!$M$56:$M$72</definedName>
    <definedName name="wojewodztwa" localSheetId="12">[5]Konkurs!$M$56:$M$72</definedName>
    <definedName name="wojewodztwa" localSheetId="13">[5]Konkurs!$M$56:$M$72</definedName>
    <definedName name="wojewodztwa" localSheetId="14">[5]Konkurs!$M$56:$M$72</definedName>
    <definedName name="wojewodztwa" localSheetId="15">[7]Konkurs!$M$56:$M$72</definedName>
    <definedName name="wojewodztwa" localSheetId="16">[6]Konkurs!$M$56:$M$72</definedName>
    <definedName name="wojewodztwa" localSheetId="17">[5]Konkurs!$M$56:$M$72</definedName>
    <definedName name="wojewodztwa" localSheetId="18">#REF!</definedName>
    <definedName name="wojewodztwa">#REF!</definedName>
    <definedName name="y">'[8]Informacje ogólne'!$K$124:$K$160</definedName>
  </definedNames>
  <calcPr calcId="152511"/>
</workbook>
</file>

<file path=xl/calcChain.xml><?xml version="1.0" encoding="utf-8"?>
<calcChain xmlns="http://schemas.openxmlformats.org/spreadsheetml/2006/main">
  <c r="L45" i="103" l="1"/>
  <c r="E45" i="103"/>
  <c r="L44" i="103"/>
  <c r="L43" i="103"/>
  <c r="L42" i="103"/>
  <c r="A8" i="100" l="1"/>
  <c r="F45" i="99" l="1"/>
  <c r="L44" i="99"/>
  <c r="L43" i="99"/>
  <c r="L42" i="99"/>
  <c r="L41" i="99"/>
  <c r="L45" i="99" l="1"/>
  <c r="O60" i="98"/>
  <c r="J56" i="98"/>
  <c r="E45" i="98"/>
  <c r="L44" i="98"/>
  <c r="L43" i="98"/>
  <c r="L42" i="98"/>
  <c r="L41" i="98"/>
  <c r="L45" i="98" l="1"/>
  <c r="K52" i="97"/>
  <c r="K50" i="97"/>
  <c r="K49" i="97"/>
  <c r="J64" i="97" s="1"/>
  <c r="G44" i="97"/>
  <c r="G45" i="97" s="1"/>
  <c r="F44" i="97"/>
  <c r="F45" i="97" s="1"/>
  <c r="G43" i="97"/>
  <c r="L43" i="97" s="1"/>
  <c r="F43" i="97"/>
  <c r="L42" i="97"/>
  <c r="G41" i="97"/>
  <c r="L41" i="97" s="1"/>
  <c r="F41" i="97"/>
  <c r="L44" i="97" l="1"/>
  <c r="L45" i="97" l="1"/>
  <c r="F46" i="96"/>
  <c r="F47" i="96" s="1"/>
  <c r="F45" i="96"/>
  <c r="E45" i="96"/>
  <c r="L45" i="96" s="1"/>
  <c r="L44" i="96"/>
  <c r="F44" i="96"/>
  <c r="L43" i="96"/>
  <c r="E46" i="96" l="1"/>
  <c r="E47" i="96" s="1"/>
  <c r="L46" i="96"/>
  <c r="L47" i="96" l="1"/>
  <c r="F48" i="95"/>
  <c r="L47" i="95"/>
  <c r="L46" i="95"/>
  <c r="L45" i="95"/>
  <c r="L48" i="95" s="1"/>
  <c r="L44" i="95"/>
  <c r="J64" i="94" l="1"/>
  <c r="J63" i="94"/>
  <c r="K56" i="94"/>
  <c r="K55" i="94"/>
  <c r="K54" i="94"/>
  <c r="K52" i="94"/>
  <c r="F47" i="94"/>
  <c r="L47" i="94" s="1"/>
  <c r="F46" i="94"/>
  <c r="E46" i="94"/>
  <c r="D46" i="94"/>
  <c r="L46" i="94" s="1"/>
  <c r="F45" i="94"/>
  <c r="L45" i="94" s="1"/>
  <c r="F44" i="94"/>
  <c r="E44" i="94"/>
  <c r="D44" i="94"/>
  <c r="L44" i="94" s="1"/>
  <c r="L48" i="94" l="1"/>
  <c r="F48" i="94"/>
  <c r="F50" i="93" l="1"/>
  <c r="L49" i="93"/>
  <c r="L50" i="93" s="1"/>
  <c r="L48" i="93"/>
  <c r="L47" i="93"/>
  <c r="L46" i="93"/>
  <c r="L47" i="92" l="1"/>
  <c r="L46" i="92"/>
  <c r="L45" i="92"/>
  <c r="L44" i="92"/>
  <c r="F45" i="91" l="1"/>
  <c r="E45" i="91"/>
  <c r="L44" i="91"/>
  <c r="L45" i="91" s="1"/>
  <c r="M43" i="91"/>
  <c r="L42" i="91"/>
  <c r="L41" i="91"/>
  <c r="J62" i="90" l="1"/>
  <c r="K53" i="90"/>
  <c r="E44" i="90"/>
  <c r="E45" i="90" s="1"/>
  <c r="L43" i="90"/>
  <c r="L42" i="90"/>
  <c r="L41" i="90"/>
  <c r="L44" i="90" l="1"/>
  <c r="L45" i="90" s="1"/>
  <c r="F44" i="89" l="1"/>
  <c r="F45" i="89" s="1"/>
  <c r="L43" i="89"/>
  <c r="L42" i="89"/>
  <c r="L41" i="89"/>
  <c r="L44" i="89" l="1"/>
  <c r="L45" i="89" l="1"/>
  <c r="A8" i="81"/>
  <c r="F4" i="48" l="1"/>
  <c r="E4" i="48"/>
</calcChain>
</file>

<file path=xl/comments1.xml><?xml version="1.0" encoding="utf-8"?>
<comments xmlns="http://schemas.openxmlformats.org/spreadsheetml/2006/main">
  <authors>
    <author>Autor</author>
  </authors>
  <commentList>
    <comment ref="B47" authorId="0">
      <text>
        <r>
          <rPr>
            <sz val="9"/>
            <color indexed="81"/>
            <rFont val="Tahoma"/>
            <family val="2"/>
            <charset val="238"/>
          </rPr>
          <t xml:space="preserve">Należy wypisać kluczowe zadania jakie będą realizowane w ramach projektu. 
Dla każdego zadania należy przedstawić krótki opis działań składających się na dane zadanie oraz podać szacunkową wartość kosztów całkowitych danego zadania.
</t>
        </r>
      </text>
    </comment>
  </commentList>
</comments>
</file>

<file path=xl/comments2.xml><?xml version="1.0" encoding="utf-8"?>
<comments xmlns="http://schemas.openxmlformats.org/spreadsheetml/2006/main">
  <authors>
    <author>Autor</author>
  </authors>
  <commentList>
    <comment ref="B2" authorId="0">
      <text>
        <r>
          <rPr>
            <b/>
            <sz val="9"/>
            <color indexed="81"/>
            <rFont val="Tahoma"/>
            <family val="2"/>
            <charset val="238"/>
          </rPr>
          <t>Wypełnia IP POIiŚ</t>
        </r>
      </text>
    </comment>
    <comment ref="B5" authorId="0">
      <text>
        <r>
          <rPr>
            <sz val="9"/>
            <color indexed="81"/>
            <rFont val="Tahoma"/>
            <family val="2"/>
            <charset val="238"/>
          </rPr>
          <t>Należy podać tytuł projektu, mając na uwadze, że tytuł powinien być zrozumiały i odpowiednio syntetyczny (ograniczenie liczby znaków do 255). Należy też mieć na uwadze, że tytuł projektu będzie w przyszłości często wykorzystywany przez beneficjenta, m.in. do celów promocyjnych - tablice informacyjne/pamiątkowe, materiały informacyjne, informacje zamieszczane w Internecie.</t>
        </r>
      </text>
    </comment>
    <comment ref="B6" authorId="0">
      <text>
        <r>
          <rPr>
            <sz val="9"/>
            <color indexed="81"/>
            <rFont val="Tahoma"/>
            <family val="2"/>
            <charset val="238"/>
          </rPr>
          <t xml:space="preserve">Należy podać nazwę beneficjenta, adres jego siedziby, oraz wskazać właściwy powiat i TERYT
</t>
        </r>
      </text>
    </comment>
    <comment ref="B8" authorId="0">
      <text>
        <r>
          <rPr>
            <sz val="9"/>
            <color indexed="81"/>
            <rFont val="Tahoma"/>
            <family val="2"/>
            <charset val="238"/>
          </rPr>
          <t>Należy wskazać właściwe województwo,  powiat i gminę</t>
        </r>
      </text>
    </comment>
    <comment ref="B10" authorId="0">
      <text>
        <r>
          <rPr>
            <sz val="9"/>
            <color indexed="81"/>
            <rFont val="Tahoma"/>
            <family val="2"/>
            <charset val="238"/>
          </rPr>
          <t>Należy wskazać czy inwestycja ma zasięg regionalny czy ogólnopolski (w przypadku RPO zawsze należy wybrać pole „regionalny”). 
Następnie adekwatnie do charakteru inwestycji należy wskazać powiaty objęte działaniami przewidzianymi w projekcie. 
Należy w osobne pola wpisać nazwę/y powiatu/ów i numer/ numery TERYT województwa/ powiatów.</t>
        </r>
      </text>
    </comment>
    <comment ref="B17" authorId="0">
      <text>
        <r>
          <rPr>
            <sz val="9"/>
            <color indexed="81"/>
            <rFont val="Tahoma"/>
            <family val="2"/>
            <charset val="238"/>
          </rPr>
          <t>W zależności od instytucji osoba upoważniona / odpowiedzialna do przedstawiania informacji na temat projektu.</t>
        </r>
      </text>
    </comment>
    <comment ref="B26" authorId="0">
      <text>
        <r>
          <rPr>
            <sz val="9"/>
            <color indexed="81"/>
            <rFont val="Tahoma"/>
            <family val="2"/>
            <charset val="238"/>
          </rPr>
          <t>Należy podać w jaki typ projektu zgodnie z PO/ SZOOP wpisuje się dany projekt pozakonkursowy</t>
        </r>
      </text>
    </comment>
    <comment ref="B27" authorId="0">
      <text>
        <r>
          <rPr>
            <b/>
            <sz val="9"/>
            <color indexed="81"/>
            <rFont val="Tahoma"/>
            <family val="2"/>
            <charset val="238"/>
          </rPr>
          <t xml:space="preserve">Należy uzasadnić zasadność zastosowania w przedmiotowym przypadku trybu pozakonkursowego (w szczególności w świetle art. 38 ust. 2 i 3 ustawy z dnia 11 lipca 2014 r. o zasadach realizacji programów w zakresie polityki spójności finansowanych w perspektywie finansowej 2014 -2020 oraz zgodnie z Umową Partnerstwa - Podrozdział 5.2.1).
</t>
        </r>
        <r>
          <rPr>
            <sz val="9"/>
            <color indexed="81"/>
            <rFont val="Tahoma"/>
            <family val="2"/>
            <charset val="238"/>
          </rPr>
          <t>W trybie pozakonkursowym mogą być wybrane wyłącznie projekty o strategicznym znaczeniu dla społeczno-gospodarczego rozwoju kraju, regionu lub obszaru objętego realizacją Zintegrowanych Inwestycji Terytorialnych (ZIT), lub projekty dotyczące realizacji zadań publicznych.
Dana inwestycja/projekt o charakterze strategicznym, przewidziany do zgłoszenia w trybie pozakonkursowym w ramach POIiŚ, powinien być wskazany w dokumencie strategicznym, implementacyjnym, programach wieloletnich w rozumieniu art. 136 ustawy o finansach publicznych lub dokumencie sektorowym, odpowiadającym zakresowi POIiŚ i realizować zawarte tam cele. Za projekty strategiczne uznaje się również projekty zawarte w dokumencie przygotowanym w celu wypełnienia warunkowości ex-ante.</t>
        </r>
      </text>
    </comment>
    <comment ref="B28" authorId="0">
      <text>
        <r>
          <rPr>
            <sz val="9"/>
            <color indexed="81"/>
            <rFont val="Tahoma"/>
            <family val="2"/>
            <charset val="238"/>
          </rPr>
          <t>Należy wskazać czy projekt jest uwzględniony w Kontrakcie Terytorialnym oraz czy jest zgodny lub został wskazany w dokumentach strategicznych lub implementacyjnych, 
np. w strategiach rozwoju, strategiach ZIT, dokumentach o których mowa w art. 36 ust. 1 rozporządzenia ogólnego, dokumentach wynikających z warunkowości ex-ante.</t>
        </r>
      </text>
    </comment>
    <comment ref="B31" authorId="0">
      <text>
        <r>
          <rPr>
            <sz val="9"/>
            <color indexed="81"/>
            <rFont val="Tahoma"/>
            <family val="2"/>
            <charset val="238"/>
          </rPr>
          <t xml:space="preserve">Należy opisać w jaki sposób zapewniono efektywność kosztową projektu oraz jak działania zaplanowane w projekcie wpłyną na sytuację finansową Beneficjenta. 
Należy opisać czy projekt wpisuje się w program restrukturyzacji jednostki (jeśli podmiot taki program posiada), czy przewiduje działania konsolidacyjne, reorganizacyjne w celu maksymalizacji wykorzystania posiadanej infrastruktury
</t>
        </r>
      </text>
    </comment>
    <comment ref="B33" authorId="0">
      <text>
        <r>
          <rPr>
            <sz val="9"/>
            <color indexed="81"/>
            <rFont val="Tahoma"/>
            <family val="2"/>
            <charset val="238"/>
          </rPr>
          <t xml:space="preserve">Należy wskazać cel główny projektu biorąc pod uwagę zidentyfikowane problemy oraz planowane w ramach projektu działania
</t>
        </r>
      </text>
    </comment>
    <comment ref="B34" authorId="0">
      <text>
        <r>
          <rPr>
            <sz val="9"/>
            <color indexed="81"/>
            <rFont val="Tahoma"/>
            <family val="2"/>
            <charset val="238"/>
          </rPr>
          <t>Należy opisać jaki zakres działań zostanie objęty projektem</t>
        </r>
      </text>
    </comment>
    <comment ref="B38" authorId="0">
      <text>
        <r>
          <rPr>
            <sz val="9"/>
            <color indexed="81"/>
            <rFont val="Tahoma"/>
            <family val="2"/>
            <charset val="238"/>
          </rPr>
          <t xml:space="preserve">Należy podać nazwę właściwej mapy (lub kilku map) w zakres, której wpisują się działania objęte wsparciem w ramach naboru. 
Nazewnictwo należy stosować zgodnie z mapami ogłoszonymi i obowiązującymi na dzień składania Planu działań, które dostępne są na stronie internetowej pod adresem: http://www.mapypotrzebzdrowotnych.mz.gov.pl/.
Należy przedstawić </t>
        </r>
        <r>
          <rPr>
            <b/>
            <sz val="9"/>
            <color indexed="81"/>
            <rFont val="Tahoma"/>
            <family val="2"/>
            <charset val="238"/>
          </rPr>
          <t>uzasadnienie potrzeby realizacji projektu w danym obszarze poprzez wykazanie odpowiednich danych wynikających z adekwatnych map</t>
        </r>
        <r>
          <rPr>
            <sz val="9"/>
            <color indexed="81"/>
            <rFont val="Tahoma"/>
            <family val="2"/>
            <charset val="238"/>
          </rPr>
          <t xml:space="preserve"> (jeśli dotyczy – zgodnie z zapisami art. 95d ustawy z dnia 22 lipca 2014 r. o zmianie ustawy o świadczeniach opieki zdrowotnej finansowanych ze środków publicznych oraz niektórych innych ustaw). 
W zakresie Państwowego Ratownictwa Medycznego (POIŚ 2014-2020), zgodność z wojewódzkim Planem Działania Systemu PRM) wraz z uzasadnieniem celowości realizacji projektu potwierdzonym pozytywną opinią Wojewody (jeśli dotyczy). 
</t>
        </r>
        <r>
          <rPr>
            <b/>
            <sz val="9"/>
            <color indexed="81"/>
            <rFont val="Tahoma"/>
            <family val="2"/>
            <charset val="238"/>
          </rPr>
          <t>Należy uzasadnić, że działania zaplanowane w projekcie nie pokrywają się z innymi przedsięwzięciami.</t>
        </r>
      </text>
    </comment>
    <comment ref="B39" authorId="0">
      <text>
        <r>
          <rPr>
            <sz val="9"/>
            <color indexed="81"/>
            <rFont val="Tahoma"/>
            <family val="2"/>
            <charset val="238"/>
          </rPr>
          <t>Opis , w jaki sposób i w jakim stopniu projekt przyczyni się do realizacji założonych celów szczegółowych  POIiŚ (działania)</t>
        </r>
      </text>
    </comment>
    <comment ref="B40" authorId="0">
      <text>
        <r>
          <rPr>
            <sz val="9"/>
            <color indexed="81"/>
            <rFont val="Tahoma"/>
            <family val="2"/>
            <charset val="238"/>
          </rPr>
          <t>Pomoc publiczna, to pomoc w rozumieniu art. 107 ust. 1 Traktatu o funkcjonowaniu Unii Europejskiej (TFUE), zgodnie z którym „Z zastrzeżeniem innych postanowień przewidzianych w Traktatach, wszelka pomoc przyznawana przez Państwo Członkowskie lub przy użyciu zasobów państwowych w jakiejkolwiek formie, która zakłóca lub grozi zakłóceniem konkurencji poprzez sprzyjanie niektórym przedsiębiorstwom lub produkcji niektórych towarów, jest niezgodna z rynkiem wewnętrznym w zakresie, w jakim wpływa na wymianę handlową między Państwami Członkowskimi”. 
Wobec powyższego wsparcie stanowi pomoc publiczną, jeśli łącznie spełnia następujące przesłanki
 udzielane jest przez państwo lub ze źródeł państwowych;
 udzielane jest przedsiębiorstwu;
 powoduje uzyskanie przez przedsiębiorstwo korzyści;
 ma charakter selektywny oraz
 grozi zakłóceniem lub zakłóca konkurencję oraz wpływa na wymianę handlową między państwami członkowskimi UE.
Wykładni wskazanych powyżej przesłanek należy dokonywać wyłącznie w kontekście ich rozumienia przyjętego w prawie UE</t>
        </r>
      </text>
    </comment>
    <comment ref="D42" authorId="0">
      <text>
        <r>
          <rPr>
            <sz val="9"/>
            <color indexed="81"/>
            <rFont val="Tahoma"/>
            <family val="2"/>
            <charset val="238"/>
          </rPr>
          <t>Jako datę rozpoczęcia realizacji projektu należy rozumieć podpisanie głównego kontraktu na roboty budowlane/dostawy/usługi</t>
        </r>
      </text>
    </comment>
    <comment ref="H42" authorId="0">
      <text>
        <r>
          <rPr>
            <sz val="9"/>
            <color indexed="81"/>
            <rFont val="Tahoma"/>
            <family val="2"/>
            <charset val="238"/>
          </rPr>
          <t>Datą zakończenia realizacji projektu jest uzyskanie pozwolenia na użytkowanie inwestycji/odbiór głównych dostaw/usług w ramach projektu.</t>
        </r>
      </text>
    </comment>
    <comment ref="B52" authorId="0">
      <text>
        <r>
          <rPr>
            <sz val="9"/>
            <color indexed="81"/>
            <rFont val="Tahoma"/>
            <family val="2"/>
            <charset val="238"/>
          </rPr>
          <t xml:space="preserve">Należy wypisać kluczowe zadania jakie będą realizowane w ramach projektu. 
Dla każdego zadania należy przedstawić krótki opis działań składających się na dane zadanie oraz podać szacunkową wartość kosztów całkowitych danego zadania.
</t>
        </r>
      </text>
    </comment>
  </commentList>
</comments>
</file>

<file path=xl/comments3.xml><?xml version="1.0" encoding="utf-8"?>
<comments xmlns="http://schemas.openxmlformats.org/spreadsheetml/2006/main">
  <authors>
    <author>Autor</author>
  </authors>
  <commentList>
    <comment ref="B8" authorId="0">
      <text>
        <r>
          <rPr>
            <sz val="9"/>
            <color indexed="81"/>
            <rFont val="Tahoma"/>
            <family val="2"/>
            <charset val="238"/>
          </rPr>
          <t>Należy wskazać właściwe województwo,  powiat i gminę</t>
        </r>
      </text>
    </comment>
    <comment ref="B17" authorId="0">
      <text>
        <r>
          <rPr>
            <sz val="9"/>
            <color indexed="81"/>
            <rFont val="Tahoma"/>
            <family val="2"/>
            <charset val="238"/>
          </rPr>
          <t>W zależności od instytucji osoba upoważniona / odpowiedzialna do przedstawiania informacji na temat projektu.</t>
        </r>
      </text>
    </comment>
    <comment ref="D34" authorId="0">
      <text>
        <r>
          <rPr>
            <b/>
            <sz val="9"/>
            <color indexed="81"/>
            <rFont val="Tahoma"/>
            <family val="2"/>
            <charset val="238"/>
          </rPr>
          <t>Autor:</t>
        </r>
        <r>
          <rPr>
            <sz val="9"/>
            <color indexed="81"/>
            <rFont val="Tahoma"/>
            <family val="2"/>
            <charset val="238"/>
          </rPr>
          <t xml:space="preserve">
Należy uzasadnić, że działania zaplanowane w projekcie nie pokrywają się z innymi przedsięwzięciami. Należy przywołac nr stron z map, na których znajdują się wskazane dane.</t>
        </r>
      </text>
    </comment>
    <comment ref="D40" authorId="0">
      <text>
        <r>
          <rPr>
            <sz val="9"/>
            <color indexed="81"/>
            <rFont val="Tahoma"/>
            <family val="2"/>
            <charset val="238"/>
          </rPr>
          <t>Należy mieć na uwadze, że jako datę rozpoczęcia realizacji projektu należy rozumieć podpisanie głównego kontraktu na roboty budowlane/dostawy/usługi</t>
        </r>
      </text>
    </comment>
    <comment ref="H40" authorId="0">
      <text>
        <r>
          <rPr>
            <sz val="9"/>
            <color indexed="81"/>
            <rFont val="Tahoma"/>
            <family val="2"/>
            <charset val="238"/>
          </rPr>
          <t>Należy mieć na uwadze, że datą zakończenia realizacji projektu jest uzyskanie pozwolenia na użytkowanie inwestycji/odbiór głównych dostaw/usług w ramach projektu.</t>
        </r>
      </text>
    </comment>
    <comment ref="D41" authorId="0">
      <text>
        <r>
          <rPr>
            <b/>
            <sz val="9"/>
            <color indexed="81"/>
            <rFont val="Tahoma"/>
            <family val="2"/>
            <charset val="238"/>
          </rPr>
          <t>Autor:</t>
        </r>
        <r>
          <rPr>
            <sz val="9"/>
            <color indexed="81"/>
            <rFont val="Tahoma"/>
            <family val="2"/>
            <charset val="238"/>
          </rPr>
          <t xml:space="preserve">
Prośba o ponowną weryfikację mając na uwadze, że data pokrywa się podpisaniem głównego kontraktu na roboty budowlane/dostawy/usługi.
Szacując termin złożenia WoD należy pamiętać, że wraz z WoD niezbędne jest przedłożenie szeregu załączników, w tym m.in. dokumentację projektową (o ile przewidziane są roboty budowlane) w wszystkimi niezbędnymi decyzjami administracyjnymi, dokumenty potwierdzające że wydatki przewidziane w ramach projektu są racjonalne, a ich wycena oparta na wiarygodnych źródłach, opinię celowości inwestycji (co najmniej dokument potwierdzający złożenie do właściwych organów wniosku o wydanie  OCI) itp.  W przypadku braku części dokumentów na etapie składania WoD będzie można przedłożyć je po wynikach oceny merytorycznej I stopnia, niemniej jednak w celu przyspieszenai oceny i zawarcia umowy o dofinansowanie porządanym jest, aby pełna dokumentacja była przedłożona wraz z WoD. Zawsze obowiązkowym załącznikiem jest Studium Wykonalności wraz analizą kosztów i korzyści (tj. zarówno analizą finansową jak i ekonomiczną).</t>
        </r>
      </text>
    </comment>
    <comment ref="B46" authorId="0">
      <text>
        <r>
          <rPr>
            <b/>
            <sz val="9"/>
            <color indexed="81"/>
            <rFont val="Tahoma"/>
            <family val="2"/>
            <charset val="238"/>
          </rPr>
          <t>Autor:</t>
        </r>
        <r>
          <rPr>
            <sz val="9"/>
            <color indexed="81"/>
            <rFont val="Tahoma"/>
            <family val="2"/>
            <charset val="238"/>
          </rPr>
          <t xml:space="preserve">
TYLKO W ZAKRESIE WYDAKTÓW KWALIFIKOWALNYCH</t>
        </r>
      </text>
    </comment>
    <comment ref="D46" authorId="0">
      <text>
        <r>
          <rPr>
            <b/>
            <sz val="9"/>
            <color indexed="81"/>
            <rFont val="Tahoma"/>
            <family val="2"/>
            <charset val="238"/>
          </rPr>
          <t>Autor:</t>
        </r>
        <r>
          <rPr>
            <sz val="9"/>
            <color indexed="81"/>
            <rFont val="Tahoma"/>
            <family val="2"/>
            <charset val="238"/>
          </rPr>
          <t xml:space="preserve">
Dofinansowanie z MZ</t>
        </r>
      </text>
    </comment>
    <comment ref="E46" authorId="0">
      <text>
        <r>
          <rPr>
            <b/>
            <sz val="9"/>
            <color indexed="81"/>
            <rFont val="Tahoma"/>
            <family val="2"/>
            <charset val="238"/>
          </rPr>
          <t>Autor:</t>
        </r>
        <r>
          <rPr>
            <sz val="9"/>
            <color indexed="81"/>
            <rFont val="Tahoma"/>
            <family val="2"/>
            <charset val="238"/>
          </rPr>
          <t xml:space="preserve">
Dofinansowanie z MZ</t>
        </r>
      </text>
    </comment>
    <comment ref="F46" authorId="0">
      <text>
        <r>
          <rPr>
            <b/>
            <sz val="9"/>
            <color indexed="81"/>
            <rFont val="Tahoma"/>
            <family val="2"/>
            <charset val="238"/>
          </rPr>
          <t>Autor:</t>
        </r>
        <r>
          <rPr>
            <sz val="9"/>
            <color indexed="81"/>
            <rFont val="Tahoma"/>
            <family val="2"/>
            <charset val="238"/>
          </rPr>
          <t xml:space="preserve">
Planowane dofinansowanie 85% UE;
15% tj. 172 500,00 zł MZ</t>
        </r>
      </text>
    </comment>
    <comment ref="L46" authorId="0">
      <text>
        <r>
          <rPr>
            <b/>
            <sz val="9"/>
            <color indexed="81"/>
            <rFont val="Tahoma"/>
            <family val="2"/>
            <charset val="238"/>
          </rPr>
          <t>Autor:</t>
        </r>
        <r>
          <rPr>
            <sz val="9"/>
            <color indexed="81"/>
            <rFont val="Tahoma"/>
            <family val="2"/>
            <charset val="238"/>
          </rPr>
          <t xml:space="preserve">
W tym miejscu należy wskazać </t>
        </r>
        <r>
          <rPr>
            <b/>
            <sz val="9"/>
            <color indexed="81"/>
            <rFont val="Tahoma"/>
            <family val="2"/>
            <charset val="238"/>
          </rPr>
          <t>tylko kwotę dofinansowania dot. środków w ramach wydatków kwalifikowalnych</t>
        </r>
        <r>
          <rPr>
            <sz val="9"/>
            <color indexed="81"/>
            <rFont val="Tahoma"/>
            <family val="2"/>
            <charset val="238"/>
          </rPr>
          <t xml:space="preserve">, tj. wartość EFRR (85% wydatków kwalifikowalnych) oraz ewentualny wkład własny z budżetu państwa (15% wydatków kwalifikowalnych).
Tym samym, w przypadku Państwa projektu:
Jeżeli nie planują Państwo występować o wkład własny (tj. 15%) z Budżetu Państwa to należy wskazać wartość równorzędną, 85% wydatków kwalifikowalnych, tj. zgodnie z obecnie przedstawionymi danymi 977 500,00 
Jeżeli planują Państwo występować o wkład własny (tj. 15%) z Budżetu Państwa to należy wskazać wartość równorzędną, 100% wydatków kwalifikowalnych, tj. zgodnie z obecnie przedstawionymi danymi 1 150 000,00.
</t>
        </r>
      </text>
    </comment>
  </commentList>
</comments>
</file>

<file path=xl/comments4.xml><?xml version="1.0" encoding="utf-8"?>
<comments xmlns="http://schemas.openxmlformats.org/spreadsheetml/2006/main">
  <authors>
    <author>Autor</author>
  </authors>
  <commentList>
    <comment ref="N33" authorId="0">
      <text>
        <r>
          <rPr>
            <b/>
            <sz val="9"/>
            <color indexed="81"/>
            <rFont val="Tahoma"/>
            <family val="2"/>
            <charset val="238"/>
          </rPr>
          <t xml:space="preserve">Autor:
</t>
        </r>
      </text>
    </comment>
  </commentList>
</comments>
</file>

<file path=xl/comments5.xml><?xml version="1.0" encoding="utf-8"?>
<comments xmlns="http://schemas.openxmlformats.org/spreadsheetml/2006/main">
  <authors>
    <author>Autor</author>
  </authors>
  <commentList>
    <comment ref="B2" authorId="0">
      <text>
        <r>
          <rPr>
            <b/>
            <sz val="9"/>
            <color indexed="81"/>
            <rFont val="Tahoma"/>
            <family val="2"/>
            <charset val="238"/>
          </rPr>
          <t>Wypełnia IP POIiŚ</t>
        </r>
      </text>
    </comment>
    <comment ref="B5" authorId="0">
      <text>
        <r>
          <rPr>
            <sz val="9"/>
            <color indexed="81"/>
            <rFont val="Tahoma"/>
            <family val="2"/>
            <charset val="238"/>
          </rPr>
          <t>Należy podać tytuł projektu, mając na uwadze, że tytuł powinien być zrozumiały i odpowiednio syntetyczny (ograniczenie liczby znaków do 255). Należy też mieć na uwadze, że tytuł projektu będzie w przyszłości często wykorzystywany przez beneficjenta, m.in. do celów promocyjnych - tablice informacyjne/pamiątkowe, materiały informacyjne, informacje zamieszczane w Internecie.</t>
        </r>
      </text>
    </comment>
    <comment ref="B6" authorId="0">
      <text>
        <r>
          <rPr>
            <sz val="9"/>
            <color indexed="81"/>
            <rFont val="Tahoma"/>
            <family val="2"/>
            <charset val="238"/>
          </rPr>
          <t xml:space="preserve">Należy podać nazwę beneficjenta, adres jego siedziby, oraz wskazać właściwy powiat i TERYT
</t>
        </r>
      </text>
    </comment>
    <comment ref="B8" authorId="0">
      <text>
        <r>
          <rPr>
            <sz val="9"/>
            <color indexed="81"/>
            <rFont val="Tahoma"/>
            <family val="2"/>
            <charset val="238"/>
          </rPr>
          <t>Należy wskazać właściwe województwo,  powiat i gminę</t>
        </r>
      </text>
    </comment>
    <comment ref="B10" authorId="0">
      <text>
        <r>
          <rPr>
            <sz val="9"/>
            <color indexed="81"/>
            <rFont val="Tahoma"/>
            <family val="2"/>
            <charset val="238"/>
          </rPr>
          <t>Należy wskazać czy inwestycja ma zasięg regionalny czy ogólnopolski (w przypadku RPO zawsze należy wybrać pole „regionalny”). 
Następnie adekwatnie do charakteru inwestycji należy wskazać powiaty objęte działaniami przewidzianymi w projekcie. 
Należy w osobne pola wpisać nazwę/y powiatu/ów i numer/ numery TERYT województwa/ powiatów.</t>
        </r>
      </text>
    </comment>
    <comment ref="E10" authorId="0">
      <text>
        <r>
          <rPr>
            <b/>
            <sz val="9"/>
            <color indexed="81"/>
            <rFont val="Tahoma"/>
            <family val="2"/>
            <charset val="238"/>
          </rPr>
          <t>Autor:</t>
        </r>
        <r>
          <rPr>
            <sz val="9"/>
            <color indexed="81"/>
            <rFont val="Tahoma"/>
            <family val="2"/>
            <charset val="238"/>
          </rPr>
          <t xml:space="preserve">
Proszę wpisać "ogólnopolski".</t>
        </r>
      </text>
    </comment>
    <comment ref="J11" authorId="0">
      <text>
        <r>
          <rPr>
            <b/>
            <sz val="9"/>
            <color indexed="81"/>
            <rFont val="Tahoma"/>
            <family val="2"/>
            <charset val="238"/>
          </rPr>
          <t>Autor:</t>
        </r>
        <r>
          <rPr>
            <sz val="9"/>
            <color indexed="81"/>
            <rFont val="Tahoma"/>
            <family val="2"/>
            <charset val="238"/>
          </rPr>
          <t xml:space="preserve">
Pole należy zostawić puste, ponieważ projekt ma charakter ogólnopolski.</t>
        </r>
      </text>
    </comment>
    <comment ref="B17" authorId="0">
      <text>
        <r>
          <rPr>
            <sz val="9"/>
            <color indexed="81"/>
            <rFont val="Tahoma"/>
            <family val="2"/>
            <charset val="238"/>
          </rPr>
          <t>W zależności od instytucji osoba upoważniona / odpowiedzialna do przedstawiania informacji na temat projektu.</t>
        </r>
      </text>
    </comment>
    <comment ref="B26" authorId="0">
      <text>
        <r>
          <rPr>
            <sz val="9"/>
            <color indexed="81"/>
            <rFont val="Tahoma"/>
            <family val="2"/>
            <charset val="238"/>
          </rPr>
          <t>Należy podać w jaki typ projektu zgodnie z PO/ SZOOP wpisuje się dany projekt pozakonkursowy</t>
        </r>
      </text>
    </comment>
    <comment ref="B27" authorId="0">
      <text>
        <r>
          <rPr>
            <b/>
            <sz val="9"/>
            <color indexed="81"/>
            <rFont val="Tahoma"/>
            <family val="2"/>
            <charset val="238"/>
          </rPr>
          <t xml:space="preserve">Należy uzasadnić zasadność zastosowania w przedmiotowym przypadku trybu pozakonkursowego (w szczególności w świetle art. 38 ust. 2 i 3 ustawy z dnia 11 lipca 2014 r. o zasadach realizacji programów w zakresie polityki spójności finansowanych w perspektywie finansowej 2014 -2020 oraz zgodnie z Umową Partnerstwa - Podrozdział 5.2.1).
</t>
        </r>
        <r>
          <rPr>
            <sz val="9"/>
            <color indexed="81"/>
            <rFont val="Tahoma"/>
            <family val="2"/>
            <charset val="238"/>
          </rPr>
          <t>W trybie pozakonkursowym mogą być wybrane wyłącznie projekty o strategicznym znaczeniu dla społeczno-gospodarczego rozwoju kraju, regionu lub obszaru objętego realizacją Zintegrowanych Inwestycji Terytorialnych (ZIT), lub projekty dotyczące realizacji zadań publicznych.
Dana inwestycja/projekt o charakterze strategicznym, przewidziany do zgłoszenia w trybie pozakonkursowym w ramach POIiŚ, powinien być wskazany w dokumencie strategicznym, implementacyjnym, programach wieloletnich w rozumieniu art. 136 ustawy o finansach publicznych lub dokumencie sektorowym, odpowiadającym zakresowi POIiŚ i realizować zawarte tam cele. Za projekty strategiczne uznaje się również projekty zawarte w dokumencie przygotowanym w celu wypełnienia warunkowości ex-ante.</t>
        </r>
      </text>
    </comment>
    <comment ref="B28" authorId="0">
      <text>
        <r>
          <rPr>
            <sz val="9"/>
            <color indexed="81"/>
            <rFont val="Tahoma"/>
            <family val="2"/>
            <charset val="238"/>
          </rPr>
          <t>Należy wskazać czy projekt jest uwzględniony w Kontrakcie Terytorialnym oraz czy jest zgodny lub został wskazany w dokumentach strategicznych lub implementacyjnych, 
np. w strategiach rozwoju, strategiach ZIT, dokumentach o których mowa w art. 36 ust. 1 rozporządzenia ogólnego, dokumentach wynikających z warunkowości ex-ante.</t>
        </r>
      </text>
    </comment>
    <comment ref="B29" authorId="0">
      <text>
        <r>
          <rPr>
            <sz val="9"/>
            <color indexed="81"/>
            <rFont val="Tahoma"/>
            <family val="2"/>
            <charset val="238"/>
          </rPr>
          <t xml:space="preserve">Należy opisać w jaki sposób zapewniono efektywność kosztową projektu oraz jak działania zaplanowane w projekcie wpłyną na sytuację finansową Beneficjenta. 
Należy opisać czy projekt wpisuje się w program restrukturyzacji jednostki (jeśli podmiot taki program posiada), czy przewiduje działania konsolidacyjne, reorganizacyjne w celu maksymalizacji wykorzystania posiadanej infrastruktury
</t>
        </r>
      </text>
    </comment>
    <comment ref="B31" authorId="0">
      <text>
        <r>
          <rPr>
            <sz val="9"/>
            <color indexed="81"/>
            <rFont val="Tahoma"/>
            <family val="2"/>
            <charset val="238"/>
          </rPr>
          <t xml:space="preserve">Należy wskazać cel główny projektu biorąc pod uwagę zidentyfikowane problemy oraz planowane w ramach projektu działania
</t>
        </r>
      </text>
    </comment>
    <comment ref="B32" authorId="0">
      <text>
        <r>
          <rPr>
            <sz val="9"/>
            <color indexed="81"/>
            <rFont val="Tahoma"/>
            <family val="2"/>
            <charset val="238"/>
          </rPr>
          <t>Należy opisać jaki zakres działań zostanie objęty projektem</t>
        </r>
      </text>
    </comment>
    <comment ref="B33" authorId="0">
      <text>
        <r>
          <rPr>
            <sz val="9"/>
            <color indexed="81"/>
            <rFont val="Tahoma"/>
            <family val="2"/>
            <charset val="238"/>
          </rPr>
          <t xml:space="preserve">Należy podać nazwę właściwej mapy (lub kilku map) w zakres, której wpisują się działania objęte wsparciem w ramach naboru. 
Nazewnictwo należy stosować zgodnie z mapami ogłoszonymi i obowiązującymi na dzień składania Planu działań, które dostępne są na stronie internetowej pod adresem: http://www.mapypotrzebzdrowotnych.mz.gov.pl/.
Należy przedstawić </t>
        </r>
        <r>
          <rPr>
            <b/>
            <sz val="9"/>
            <color indexed="81"/>
            <rFont val="Tahoma"/>
            <family val="2"/>
            <charset val="238"/>
          </rPr>
          <t>uzasadnienie potrzeby realizacji projektu w danym obszarze poprzez wykazanie odpowiednich danych wynikających z adekwatnych map</t>
        </r>
        <r>
          <rPr>
            <sz val="9"/>
            <color indexed="81"/>
            <rFont val="Tahoma"/>
            <family val="2"/>
            <charset val="238"/>
          </rPr>
          <t xml:space="preserve"> (jeśli dotyczy – zgodnie z zapisami art. 95d ustawy z dnia 22 lipca 2014 r. o zmianie ustawy o świadczeniach opieki zdrowotnej finansowanych ze środków publicznych oraz niektórych innych ustaw). 
W zakresie Państwowego Ratownictwa Medycznego (POIŚ 2014-2020), zgodność z wojewódzkim Planem Działania Systemu PRM) wraz z uzasadnieniem celowości realizacji projektu potwierdzonym pozytywną opinią Wojewody (jeśli dotyczy). 
</t>
        </r>
        <r>
          <rPr>
            <b/>
            <sz val="9"/>
            <color indexed="81"/>
            <rFont val="Tahoma"/>
            <family val="2"/>
            <charset val="238"/>
          </rPr>
          <t>Należy uzasadnić, że działania zaplanowane w projekcie nie pokrywają się z innymi przedsięwzięciami.</t>
        </r>
      </text>
    </comment>
    <comment ref="B34" authorId="0">
      <text>
        <r>
          <rPr>
            <sz val="9"/>
            <color indexed="81"/>
            <rFont val="Tahoma"/>
            <family val="2"/>
            <charset val="238"/>
          </rPr>
          <t>Opis , w jaki sposób i w jakim stopniu projekt przyczyni się do realizacji założonych celów szczegółowych  POIiŚ (działania)</t>
        </r>
      </text>
    </comment>
    <comment ref="D34" authorId="0">
      <text>
        <r>
          <rPr>
            <b/>
            <sz val="9"/>
            <color indexed="81"/>
            <rFont val="Tahoma"/>
            <family val="2"/>
            <charset val="238"/>
          </rPr>
          <t>Autor:</t>
        </r>
        <r>
          <rPr>
            <sz val="9"/>
            <color indexed="81"/>
            <rFont val="Tahoma"/>
            <family val="2"/>
            <charset val="238"/>
          </rPr>
          <t xml:space="preserve">
Należy dodać, że z infrastruktury będą korzystały wszystkie pacjentki nie tylko te, które mają problem z niepłodnością oraz opisać jak realizacja inwestycji przyczyni się do szybszego powrotu pacjentek na rynek pracy.</t>
        </r>
      </text>
    </comment>
    <comment ref="B35" authorId="0">
      <text>
        <r>
          <rPr>
            <sz val="9"/>
            <color indexed="81"/>
            <rFont val="Tahoma"/>
            <family val="2"/>
            <charset val="238"/>
          </rPr>
          <t>Pomoc publiczna, to pomoc w rozumieniu art. 107 ust. 1 Traktatu o funkcjonowaniu Unii Europejskiej (TFUE), zgodnie z którym „Z zastrzeżeniem innych postanowień przewidzianych w Traktatach, wszelka pomoc przyznawana przez Państwo Członkowskie lub przy użyciu zasobów państwowych w jakiejkolwiek formie, która zakłóca lub grozi zakłóceniem konkurencji poprzez sprzyjanie niektórym przedsiębiorstwom lub produkcji niektórych towarów, jest niezgodna z rynkiem wewnętrznym w zakresie, w jakim wpływa na wymianę handlową między Państwami Członkowskimi”. 
Wobec powyższego wsparcie stanowi pomoc publiczną, jeśli łącznie spełnia następujące przesłanki
 udzielane jest przez państwo lub ze źródeł państwowych;
 udzielane jest przedsiębiorstwu;
 powoduje uzyskanie przez przedsiębiorstwo korzyści;
 ma charakter selektywny oraz
 grozi zakłóceniem lub zakłóca konkurencję oraz wpływa na wymianę handlową między państwami członkowskimi UE.
Wykładni wskazanych powyżej przesłanek należy dokonywać wyłącznie w kontekście ich rozumienia przyjętego w prawie UE</t>
        </r>
      </text>
    </comment>
    <comment ref="D37" authorId="0">
      <text>
        <r>
          <rPr>
            <sz val="9"/>
            <color indexed="81"/>
            <rFont val="Tahoma"/>
            <family val="2"/>
            <charset val="238"/>
          </rPr>
          <t>Jako datę rozpoczęcia realizacji projektu należy rozumieć podpisanie głównego kontraktu na roboty budowlane/dostawy/usługi</t>
        </r>
      </text>
    </comment>
    <comment ref="H37" authorId="0">
      <text>
        <r>
          <rPr>
            <sz val="9"/>
            <color indexed="81"/>
            <rFont val="Tahoma"/>
            <family val="2"/>
            <charset val="238"/>
          </rPr>
          <t>Datą zakończenia realizacji projektu jest uzyskanie pozwolenia na użytkowanie inwestycji/odbiór głównych dostaw/usług w ramach projektu.</t>
        </r>
      </text>
    </comment>
    <comment ref="D38" authorId="0">
      <text>
        <r>
          <rPr>
            <b/>
            <sz val="9"/>
            <color indexed="81"/>
            <rFont val="Tahoma"/>
            <family val="2"/>
            <charset val="238"/>
          </rPr>
          <t>Autor:</t>
        </r>
        <r>
          <rPr>
            <sz val="9"/>
            <color indexed="81"/>
            <rFont val="Tahoma"/>
            <family val="2"/>
            <charset val="238"/>
          </rPr>
          <t xml:space="preserve">
Proszę o przeanalizowanie możliwości wcześniejszego złożenia wniosku o dof. oraz wcześniejszego zakończenia realizacji projektu.</t>
        </r>
      </text>
    </comment>
    <comment ref="L43" authorId="0">
      <text>
        <r>
          <rPr>
            <b/>
            <sz val="9"/>
            <color indexed="81"/>
            <rFont val="Tahoma"/>
            <family val="2"/>
            <charset val="238"/>
          </rPr>
          <t>Autor:</t>
        </r>
        <r>
          <rPr>
            <sz val="9"/>
            <color indexed="81"/>
            <rFont val="Tahoma"/>
            <family val="2"/>
            <charset val="238"/>
          </rPr>
          <t xml:space="preserve">
W tym miejscu należy wskazać tylko kwotę dofinansowania dot. środków kwalifikowalnych, tj. wartość EFRR (80% wydatków kwalifikowalnych) oraz ewentualny wkład własny z budżetu państwa (20% wydatków kwalifikowalnych).
Tym samym, w przypadku Państwa projektu:
Jeżeli nie planują Państwo występować o wkład własny (tj. 20%) z Budżetu Państwa to należy wskazać wartość równorzędną, 80% wydatków kwalifikowalnych, tj. zgodnie z obecnie przedstawionymi danymi 920 000,00 
Jeżeli planują Państwo występować o wkład własny (tj. 20%) z Budżetu Państwa to należy wskazać wartość równorzędną, 100% wydatków kwalifikowalnych, tj. zgodnie z obecnie przedstawionymi danymi 1 150 000,00.</t>
        </r>
      </text>
    </comment>
    <comment ref="B47" authorId="0">
      <text>
        <r>
          <rPr>
            <sz val="9"/>
            <color indexed="81"/>
            <rFont val="Tahoma"/>
            <family val="2"/>
            <charset val="238"/>
          </rPr>
          <t xml:space="preserve">Należy wypisać kluczowe zadania jakie będą realizowane w ramach projektu. 
Dla każdego zadania należy przedstawić krótki opis działań składających się na dane zadanie oraz podać szacunkową wartość kosztów całkowitych danego zadania.
</t>
        </r>
      </text>
    </comment>
    <comment ref="D48" authorId="0">
      <text>
        <r>
          <rPr>
            <b/>
            <sz val="9"/>
            <color indexed="81"/>
            <rFont val="Tahoma"/>
            <family val="2"/>
            <charset val="238"/>
          </rPr>
          <t>Autor:</t>
        </r>
        <r>
          <rPr>
            <sz val="9"/>
            <color indexed="81"/>
            <rFont val="Tahoma"/>
            <family val="2"/>
            <charset val="238"/>
          </rPr>
          <t xml:space="preserve">
Dla każdego zadania, w nawiasie należy określić wartość wydatków kwalifikowalnych.</t>
        </r>
      </text>
    </comment>
    <comment ref="I60" authorId="0">
      <text>
        <r>
          <rPr>
            <b/>
            <sz val="9"/>
            <color indexed="81"/>
            <rFont val="Tahoma"/>
            <family val="2"/>
            <charset val="238"/>
          </rPr>
          <t>Autor:</t>
        </r>
        <r>
          <rPr>
            <sz val="9"/>
            <color indexed="81"/>
            <rFont val="Tahoma"/>
            <family val="2"/>
            <charset val="238"/>
          </rPr>
          <t xml:space="preserve">
Wartość bazowa każdego wskaźnika wynosi 0.
Wskaźnik Liczba leczonych w podmiotach leczniczych objętych wsparciem (liczba/rok) powinien zostać wyliczony zgodnie z poniżej wskazaną metodologią.
Liczba leczonych w podmiotach leczniczych objętych wsparciem to liczba osób, która skorzystała ze świadczeń opieki zdrowotnej w podmiocie leczniczym, który został wsparty ze środków funduszy strukturalnych. Wskaźnik stanowi sumę liczby osób, które skorzystały ze świadczeń opieki zdrowotnej w ciągu roku w podmiocie leczniczym, który uzyskał wsparcie. Dane powinny być weryfikowane po unikalnym PESEL. Przedstawiając dane konieczne jest eliminowanie powtórzenia pacjentów, którzy w danym roku wielokrotnie skorzystali ze świadczeń zdrowotnych w podmiocie leczniczym. Jednostka miary ww. wskaźnika to: os/rok.</t>
        </r>
      </text>
    </comment>
  </commentList>
</comments>
</file>

<file path=xl/comments6.xml><?xml version="1.0" encoding="utf-8"?>
<comments xmlns="http://schemas.openxmlformats.org/spreadsheetml/2006/main">
  <authors>
    <author>Autor</author>
  </authors>
  <commentList>
    <comment ref="A1" authorId="0">
      <text>
        <r>
          <rPr>
            <b/>
            <sz val="9"/>
            <color indexed="81"/>
            <rFont val="Tahoma"/>
            <family val="2"/>
            <charset val="238"/>
          </rPr>
          <t>Autor:</t>
        </r>
        <r>
          <rPr>
            <sz val="9"/>
            <color indexed="81"/>
            <rFont val="Tahoma"/>
            <family val="2"/>
            <charset val="238"/>
          </rPr>
          <t xml:space="preserve">
Autor:
UWAGA GENERALNA.
W pkt. 20 "Opis projektu" wskazują Państwo, że zakres projektu obejmuje doposażenie Centrum Leczenia Niepłodności, w niezbędną aparaturę i pomocnicze urządzenia konieczne do zapewnienia </t>
        </r>
        <r>
          <rPr>
            <b/>
            <sz val="9"/>
            <color indexed="81"/>
            <rFont val="Tahoma"/>
            <family val="2"/>
            <charset val="238"/>
          </rPr>
          <t xml:space="preserve">usług ginekologicznych </t>
        </r>
        <r>
          <rPr>
            <sz val="9"/>
            <color indexed="81"/>
            <rFont val="Tahoma"/>
            <family val="2"/>
            <charset val="238"/>
          </rPr>
          <t>osobom poddającym się terapii. W fiszce należy przedstawić cały projekt realizowany w ramach Programu Kompleksowej Ochrony Zdrowia Prokreacyjnego w Polsce w latach 2016-2020.
W związku z powyższym należy poprawić następujące punkty:
- 19 "Cel projektu"
- 20 "Opis projektu"</t>
        </r>
      </text>
    </comment>
    <comment ref="B2" authorId="0">
      <text>
        <r>
          <rPr>
            <b/>
            <sz val="9"/>
            <color indexed="81"/>
            <rFont val="Tahoma"/>
            <family val="2"/>
            <charset val="238"/>
          </rPr>
          <t>Wypełnia IP POIiŚ</t>
        </r>
      </text>
    </comment>
    <comment ref="B5" authorId="0">
      <text>
        <r>
          <rPr>
            <sz val="9"/>
            <color indexed="81"/>
            <rFont val="Tahoma"/>
            <family val="2"/>
            <charset val="238"/>
          </rPr>
          <t>Należy podać tytuł projektu, mając na uwadze, że tytuł powinien być zrozumiały i odpowiednio syntetyczny (ograniczenie liczby znaków do 255). Należy też mieć na uwadze, że tytuł projektu będzie w przyszłości często wykorzystywany przez beneficjenta, m.in. do celów promocyjnych - tablice informacyjne/pamiątkowe, materiały informacyjne, informacje zamieszczane w Internecie.</t>
        </r>
      </text>
    </comment>
    <comment ref="B6" authorId="0">
      <text>
        <r>
          <rPr>
            <sz val="9"/>
            <color indexed="81"/>
            <rFont val="Tahoma"/>
            <family val="2"/>
            <charset val="238"/>
          </rPr>
          <t xml:space="preserve">Należy podać nazwę beneficjenta, adres jego siedziby, oraz wskazać właściwy powiat i TERYT
</t>
        </r>
      </text>
    </comment>
    <comment ref="B8" authorId="0">
      <text>
        <r>
          <rPr>
            <sz val="9"/>
            <color indexed="81"/>
            <rFont val="Tahoma"/>
            <family val="2"/>
            <charset val="238"/>
          </rPr>
          <t>Należy wskazać właściwe województwo,  powiat i gminę</t>
        </r>
      </text>
    </comment>
    <comment ref="B10" authorId="0">
      <text>
        <r>
          <rPr>
            <sz val="9"/>
            <color indexed="81"/>
            <rFont val="Tahoma"/>
            <family val="2"/>
            <charset val="238"/>
          </rPr>
          <t>Należy wskazać czy inwestycja ma zasięg regionalny czy ogólnopolski (w przypadku RPO zawsze należy wybrać pole „regionalny”). 
Następnie adekwatnie do charakteru inwestycji należy wskazać powiaty objęte działaniami przewidzianymi w projekcie. 
Należy w osobne pola wpisać nazwę/y powiatu/ów i numer/ numery TERYT województwa/ powiatów.</t>
        </r>
      </text>
    </comment>
    <comment ref="B17" authorId="0">
      <text>
        <r>
          <rPr>
            <sz val="9"/>
            <color indexed="81"/>
            <rFont val="Tahoma"/>
            <family val="2"/>
            <charset val="238"/>
          </rPr>
          <t>W zależności od instytucji osoba upoważniona / odpowiedzialna do przedstawiania informacji na temat projektu.</t>
        </r>
      </text>
    </comment>
    <comment ref="B26" authorId="0">
      <text>
        <r>
          <rPr>
            <sz val="9"/>
            <color indexed="81"/>
            <rFont val="Tahoma"/>
            <family val="2"/>
            <charset val="238"/>
          </rPr>
          <t>Należy podać w jaki typ projektu zgodnie z PO/ SZOOP wpisuje się dany projekt pozakonkursowy</t>
        </r>
      </text>
    </comment>
    <comment ref="B27" authorId="0">
      <text>
        <r>
          <rPr>
            <b/>
            <sz val="9"/>
            <color indexed="81"/>
            <rFont val="Tahoma"/>
            <family val="2"/>
            <charset val="238"/>
          </rPr>
          <t xml:space="preserve">Należy uzasadnić zasadność zastosowania w przedmiotowym przypadku trybu pozakonkursowego (w szczególności w świetle art. 38 ust. 2 i 3 ustawy z dnia 11 lipca 2014 r. o zasadach realizacji programów w zakresie polityki spójności finansowanych w perspektywie finansowej 2014 -2020 oraz zgodnie z Umową Partnerstwa - Podrozdział 5.2.1).
</t>
        </r>
        <r>
          <rPr>
            <sz val="9"/>
            <color indexed="81"/>
            <rFont val="Tahoma"/>
            <family val="2"/>
            <charset val="238"/>
          </rPr>
          <t>W trybie pozakonkursowym mogą być wybrane wyłącznie projekty o strategicznym znaczeniu dla społeczno-gospodarczego rozwoju kraju, regionu lub obszaru objętego realizacją Zintegrowanych Inwestycji Terytorialnych (ZIT), lub projekty dotyczące realizacji zadań publicznych.
Dana inwestycja/projekt o charakterze strategicznym, przewidziany do zgłoszenia w trybie pozakonkursowym w ramach POIiŚ, powinien być wskazany w dokumencie strategicznym, implementacyjnym, programach wieloletnich w rozumieniu art. 136 ustawy o finansach publicznych lub dokumencie sektorowym, odpowiadającym zakresowi POIiŚ i realizować zawarte tam cele. Za projekty strategiczne uznaje się również projekty zawarte w dokumencie przygotowanym w celu wypełnienia warunkowości ex-ante.</t>
        </r>
      </text>
    </comment>
    <comment ref="B28" authorId="0">
      <text>
        <r>
          <rPr>
            <sz val="9"/>
            <color indexed="81"/>
            <rFont val="Tahoma"/>
            <family val="2"/>
            <charset val="238"/>
          </rPr>
          <t>Należy wskazać czy projekt jest uwzględniony w Kontrakcie Terytorialnym oraz czy jest zgodny lub został wskazany w dokumentach strategicznych lub implementacyjnych, 
np. w strategiach rozwoju, strategiach ZIT, dokumentach o których mowa w art. 36 ust. 1 rozporządzenia ogólnego, dokumentach wynikających z warunkowości ex-ante.</t>
        </r>
      </text>
    </comment>
    <comment ref="B29" authorId="0">
      <text>
        <r>
          <rPr>
            <sz val="9"/>
            <color indexed="81"/>
            <rFont val="Tahoma"/>
            <family val="2"/>
            <charset val="238"/>
          </rPr>
          <t xml:space="preserve">Należy opisać w jaki sposób zapewniono efektywność kosztową projektu oraz jak działania zaplanowane w projekcie wpłyną na sytuację finansową Beneficjenta. 
Należy opisać czy projekt wpisuje się w program restrukturyzacji jednostki (jeśli podmiot taki program posiada), czy przewiduje działania konsolidacyjne, reorganizacyjne w celu maksymalizacji wykorzystania posiadanej infrastruktury
</t>
        </r>
      </text>
    </comment>
    <comment ref="B31" authorId="0">
      <text>
        <r>
          <rPr>
            <sz val="9"/>
            <color indexed="81"/>
            <rFont val="Tahoma"/>
            <family val="2"/>
            <charset val="238"/>
          </rPr>
          <t xml:space="preserve">Należy wskazać cel główny projektu biorąc pod uwagę zidentyfikowane problemy oraz planowane w ramach projektu działania
</t>
        </r>
      </text>
    </comment>
    <comment ref="B32" authorId="0">
      <text>
        <r>
          <rPr>
            <sz val="9"/>
            <color indexed="81"/>
            <rFont val="Tahoma"/>
            <family val="2"/>
            <charset val="238"/>
          </rPr>
          <t>Należy opisać jaki zakres działań zostanie objęty projektem</t>
        </r>
      </text>
    </comment>
    <comment ref="B33" authorId="0">
      <text>
        <r>
          <rPr>
            <sz val="9"/>
            <color indexed="81"/>
            <rFont val="Tahoma"/>
            <family val="2"/>
            <charset val="238"/>
          </rPr>
          <t xml:space="preserve">Należy podać nazwę właściwej mapy (lub kilku map) w zakres, której wpisują się działania objęte wsparciem w ramach naboru. 
Nazewnictwo należy stosować zgodnie z mapami ogłoszonymi i obowiązującymi na dzień składania Planu działań, które dostępne są na stronie internetowej pod adresem: http://www.mapypotrzebzdrowotnych.mz.gov.pl/.
Należy przedstawić </t>
        </r>
        <r>
          <rPr>
            <b/>
            <sz val="9"/>
            <color indexed="81"/>
            <rFont val="Tahoma"/>
            <family val="2"/>
            <charset val="238"/>
          </rPr>
          <t>uzasadnienie potrzeby realizacji projektu w danym obszarze poprzez wykazanie odpowiednich danych wynikających z adekwatnych map</t>
        </r>
        <r>
          <rPr>
            <sz val="9"/>
            <color indexed="81"/>
            <rFont val="Tahoma"/>
            <family val="2"/>
            <charset val="238"/>
          </rPr>
          <t xml:space="preserve"> (jeśli dotyczy – zgodnie z zapisami art. 95d ustawy z dnia 22 lipca 2014 r. o zmianie ustawy o świadczeniach opieki zdrowotnej finansowanych ze środków publicznych oraz niektórych innych ustaw). 
W zakresie Państwowego Ratownictwa Medycznego (POIŚ 2014-2020), zgodność z wojewódzkim Planem Działania Systemu PRM) wraz z uzasadnieniem celowości realizacji projektu potwierdzonym pozytywną opinią Wojewody (jeśli dotyczy). 
</t>
        </r>
        <r>
          <rPr>
            <b/>
            <sz val="9"/>
            <color indexed="81"/>
            <rFont val="Tahoma"/>
            <family val="2"/>
            <charset val="238"/>
          </rPr>
          <t>Należy uzasadnić, że działania zaplanowane w projekcie nie pokrywają się z innymi przedsięwzięciami.</t>
        </r>
      </text>
    </comment>
    <comment ref="B34" authorId="0">
      <text>
        <r>
          <rPr>
            <sz val="9"/>
            <color indexed="81"/>
            <rFont val="Tahoma"/>
            <family val="2"/>
            <charset val="238"/>
          </rPr>
          <t>Opis , w jaki sposób i w jakim stopniu projekt przyczyni się do realizacji założonych celów szczegółowych  POIiŚ (działania)</t>
        </r>
      </text>
    </comment>
    <comment ref="B35" authorId="0">
      <text>
        <r>
          <rPr>
            <sz val="9"/>
            <color indexed="81"/>
            <rFont val="Tahoma"/>
            <family val="2"/>
            <charset val="238"/>
          </rPr>
          <t>Pomoc publiczna, to pomoc w rozumieniu art. 107 ust. 1 Traktatu o funkcjonowaniu Unii Europejskiej (TFUE), zgodnie z którym „Z zastrzeżeniem innych postanowień przewidzianych w Traktatach, wszelka pomoc przyznawana przez Państwo Członkowskie lub przy użyciu zasobów państwowych w jakiejkolwiek formie, która zakłóca lub grozi zakłóceniem konkurencji poprzez sprzyjanie niektórym przedsiębiorstwom lub produkcji niektórych towarów, jest niezgodna z rynkiem wewnętrznym w zakresie, w jakim wpływa na wymianę handlową między Państwami Członkowskimi”. 
Wobec powyższego wsparcie stanowi pomoc publiczną, jeśli łącznie spełnia następujące przesłanki
 udzielane jest przez państwo lub ze źródeł państwowych;
 udzielane jest przedsiębiorstwu;
 powoduje uzyskanie przez przedsiębiorstwo korzyści;
 ma charakter selektywny oraz
 grozi zakłóceniem lub zakłóca konkurencję oraz wpływa na wymianę handlową między państwami członkowskimi UE.
Wykładni wskazanych powyżej przesłanek należy dokonywać wyłącznie w kontekście ich rozumienia przyjętego w prawie UE</t>
        </r>
      </text>
    </comment>
    <comment ref="D37" authorId="0">
      <text>
        <r>
          <rPr>
            <sz val="9"/>
            <color indexed="81"/>
            <rFont val="Tahoma"/>
            <family val="2"/>
            <charset val="238"/>
          </rPr>
          <t>Jako datę rozpoczęcia realizacji projektu należy rozumieć podpisanie głównego kontraktu na roboty budowlane/dostawy/usługi</t>
        </r>
      </text>
    </comment>
    <comment ref="H37" authorId="0">
      <text>
        <r>
          <rPr>
            <sz val="9"/>
            <color indexed="81"/>
            <rFont val="Tahoma"/>
            <family val="2"/>
            <charset val="238"/>
          </rPr>
          <t>Datą zakończenia realizacji projektu jest uzyskanie pozwolenia na użytkowanie inwestycji/odbiór głównych dostaw/usług w ramach projektu.</t>
        </r>
      </text>
    </comment>
    <comment ref="B47" authorId="0">
      <text>
        <r>
          <rPr>
            <sz val="9"/>
            <color indexed="81"/>
            <rFont val="Tahoma"/>
            <family val="2"/>
            <charset val="238"/>
          </rPr>
          <t xml:space="preserve">Należy wypisać kluczowe zadania jakie będą realizowane w ramach projektu. 
Dla każdego zadania należy przedstawić krótki opis działań składających się na dane zadanie oraz podać szacunkową wartość kosztów całkowitych danego zadania.
</t>
        </r>
      </text>
    </comment>
  </commentList>
</comments>
</file>

<file path=xl/comments7.xml><?xml version="1.0" encoding="utf-8"?>
<comments xmlns="http://schemas.openxmlformats.org/spreadsheetml/2006/main">
  <authors>
    <author/>
  </authors>
  <commentList>
    <comment ref="B18" authorId="0">
      <text>
        <r>
          <rPr>
            <sz val="9"/>
            <color indexed="8"/>
            <rFont val="Tahoma"/>
            <family val="2"/>
            <charset val="238"/>
          </rPr>
          <t>W zależności od instytucji osoba upoważniona / odpowiedzialna do przedstawiania informacji na temat projektu.</t>
        </r>
      </text>
    </comment>
  </commentList>
</comments>
</file>

<file path=xl/sharedStrings.xml><?xml version="1.0" encoding="utf-8"?>
<sst xmlns="http://schemas.openxmlformats.org/spreadsheetml/2006/main" count="5811" uniqueCount="2431">
  <si>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</si>
  <si>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</si>
  <si>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</si>
  <si>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</si>
  <si>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</si>
  <si>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</si>
  <si>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</si>
  <si>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</si>
  <si>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</si>
  <si>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</si>
  <si>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</si>
  <si>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</si>
  <si>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</si>
  <si>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</si>
  <si>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</si>
  <si>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</si>
  <si>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</si>
  <si>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Planowana alokacja [mln PLN]</t>
  </si>
  <si>
    <t>PI9a</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</si>
  <si>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</si>
  <si>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</si>
  <si>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</si>
  <si>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</si>
  <si>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 xml:space="preserve">PI 9a </t>
  </si>
  <si>
    <t>11-Wsparcie baz Lotniczego Pogotowia Ratunkowego (roboty budowlane, doposażenie oraz wyposażenie śmigłowców ratowniczych w sprzęt umożliwiający loty w trudnych warunkach atmosferycznych i w nocy)</t>
  </si>
  <si>
    <t>IV kwartał 2017 r.</t>
  </si>
  <si>
    <t>Ogólnokrajowa mapa potrzeb w zakresie ratownictwa medycznego - mapa Infrastruktura Systemu PRM oraz WPDSPRM.</t>
  </si>
  <si>
    <t>6- Utworzenie nowych SOR powstałych od podstaw lub na bazie istniejących izb przyjęć ze szczególnym uwzględnieniem stanowisk wstępnej intensywnej terapii (roboty budowlane, doposażenie</t>
  </si>
  <si>
    <t>Utworzenie nowych SOR, zgłoszenie wytypowanych projektów.</t>
  </si>
  <si>
    <t>ostateczny termin złożenia wniosku o dofinansowanie będzie określony w fiszce projektowej (proces przygotowania/uzgodnienia fiszek  w toku)</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</si>
  <si>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</si>
  <si>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</si>
  <si>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</si>
  <si>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</si>
  <si>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</si>
  <si>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</si>
  <si>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</si>
  <si>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</si>
  <si>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</si>
  <si>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</si>
  <si>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</si>
  <si>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</si>
  <si>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</si>
  <si>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</si>
  <si>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</si>
  <si>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POIS.09.01.00-00-0001/16</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</si>
  <si>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</si>
  <si>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</si>
  <si>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</si>
  <si>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</si>
  <si>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</si>
  <si>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POIS.09.01.00-00-0002/16</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</si>
  <si>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</si>
  <si>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</si>
  <si>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</si>
  <si>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</si>
  <si>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</si>
  <si>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</si>
  <si>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POIS.09.01.00-00-0004/16</t>
  </si>
  <si>
    <t>Szpital Uniwersytecki Nr 2 im. dr Jana Biziela w Bydgoszczy</t>
  </si>
  <si>
    <t>Bydgoszcz</t>
  </si>
  <si>
    <t>85-168</t>
  </si>
  <si>
    <t>Kornela Ujejskiego 75</t>
  </si>
  <si>
    <t>W ramach projektu realizowane będą następujące zadania: - przebudowa pomieszczeń SOR, - utworzenie 3 stanowisk IT</t>
  </si>
  <si>
    <t>POIS.09.01.00-00-0006/16</t>
  </si>
  <si>
    <t>Poprawa skuteczności działań ratownictwa medycznego poprzez modernizację i doposażenie SOR oraz budowę lądowiska w WSzS w Białej Podlaskiej</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</si>
  <si>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</si>
  <si>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</si>
  <si>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</si>
  <si>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</si>
  <si>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POIS.09.01.00-00-0009/16</t>
  </si>
  <si>
    <t>Przebudowa i modernizacja Szpitalnego Oddziału Ratunkowego w Wojewódzkim Szpitalu Zespolonym w Elblągu</t>
  </si>
  <si>
    <t>Wojewódzki Szpital Zespolony w Elblągu</t>
  </si>
  <si>
    <t>warmińsko-mazurskie</t>
  </si>
  <si>
    <t>Elbląg</t>
  </si>
  <si>
    <t>82-300</t>
  </si>
  <si>
    <t>Królewiecka 146</t>
  </si>
  <si>
    <t xml:space="preserve">W ramach projektu zaplanowano: a. roboty budowlane (przewidywany koszt 7.389.013,27 PLN, w tym wydatki kwalifikowalne 3.623.075,57 PLN) b. zakup aparatury medycznej (przewidywany koszt 405.942,65 PLN, w tym wydatki kwalifikowalne: 218.439,43 PLN) c. nadzór inwestorski (przewidywany koszt 149.852,61 PLN, w tym wydatki kwalifikowalne 149.075,50 PLN) d. promocję projektu (przewidywany koszt, w pełni kwalifikowalny, 9.409,50 PLN)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</si>
  <si>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POIS.09.01.00-00-0010/16</t>
  </si>
  <si>
    <t>Samodzielny Publiczny Zakład Opieki Zdrowotnej w Mławie</t>
  </si>
  <si>
    <t>mazowieckie</t>
  </si>
  <si>
    <t>Mława</t>
  </si>
  <si>
    <t>06-500</t>
  </si>
  <si>
    <t>Anny Dobrskiej 1</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</si>
  <si>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</si>
  <si>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POIS.09.01.00-00-0011/16</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</si>
  <si>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</si>
  <si>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</si>
  <si>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</si>
  <si>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</si>
  <si>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</si>
  <si>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POIS.09.01.00-00-0012/16</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</si>
  <si>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</si>
  <si>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</si>
  <si>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</si>
  <si>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</si>
  <si>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</si>
  <si>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</si>
  <si>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POIS.09.01.00-00-0015/16</t>
  </si>
  <si>
    <t>Warszawa</t>
  </si>
  <si>
    <t>01-809</t>
  </si>
  <si>
    <t>Cegłowska 80</t>
  </si>
  <si>
    <t>W ramach projektu realizowane będą następujące zadania: - przebudowa SOR (prace budowlane), - zakup wyposażenia dla SOR.</t>
  </si>
  <si>
    <t>POIS.09.01.00-00-0017/16</t>
  </si>
  <si>
    <t>Modernizacja SOR z uwzględnieniem utworzenia stanowiska do wstępnej intensywnej terapii, doposażenie w sprzęt medyczny oraz remont estakady i wykonanie windy dla osób niepełnosprawnych</t>
  </si>
  <si>
    <t>Zamość</t>
  </si>
  <si>
    <t>22-400</t>
  </si>
  <si>
    <t>al. Aleje Jana Pawła II 10</t>
  </si>
  <si>
    <t>Projekt przewiduje: a. remont estakady dojazdowej do SOR (1.615.812,12 PLN - wydatek wskazany jako kwalifikowalny) b. zakup i montaż podnośnika platformowego obudowanego dla osób niepełnosprawnych (120 000,01 PLN - wydatek wykazany jako kwalifikowalny) c. przebudowę i modernizację pomieszczeń SOR (228.710,00 PLN - wydatek wykazany jako kwalifikowalny) d. zakup sprzętu medycznego na potrzeby SOR (1 228 503,96 PLN - wydatek wykazany jako kwalifikowalny) e. zakup wyposażenia medycznego utworzonego stanowiska do intensywnej terapii (341.172,00 PLN - wydatek wykazany jako kwalifikowalny) f. wydatki na opracowanie studium wykonalności, aktualizację dokumentacji projektowej, zarządzanie projektem oraz działania informacyjno-promocyjne (42.619,50 PLN -= wydatek wykazany jako kwalifikowalny)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Produkty i rezultaty: a. liczba wspartych podmiotów leczniczych - 1 b. nakłady inwestycyjne na zakup aparatury medycznej - 1.569.675,96 PLN c. Liczba obiektów dostosowanych do potrzeb osób niepełnosprawnych - 1.</t>
  </si>
  <si>
    <t>POIS.09.01.00-00-0019/16</t>
  </si>
  <si>
    <t>Wsparcie Szpitalnego Oddziału Ratunkowego SPZOZ w Wieluniu poprzez budowę lądowiska dla śmigłowców ratunkowych oraz zakup niezbędnego sprzętu medycznego</t>
  </si>
  <si>
    <t>łódzkie</t>
  </si>
  <si>
    <t>Wieluń</t>
  </si>
  <si>
    <t>98-300</t>
  </si>
  <si>
    <t>Szpitalna 16</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</si>
  <si>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</si>
  <si>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POIS.09.01.00-00-0023/16</t>
  </si>
  <si>
    <t>Zespół Opieki Zdrowotnej w Bolesławcu</t>
  </si>
  <si>
    <t>dolnośląskie</t>
  </si>
  <si>
    <t>Bolesławiec</t>
  </si>
  <si>
    <t>59-700</t>
  </si>
  <si>
    <t>Jeleniogórska 4</t>
  </si>
  <si>
    <t>W ramach projektu planowane są następujące zadania: - zakup wyposażenia dla SOR - remont pomieszczeń SOR (założenie klimatyzacji i drzwi przesuwnych) - zakup infrastruktury niezbędnej do odbierania danych medycznych transmitowanych z ambulansu</t>
  </si>
  <si>
    <t>POIS.09.01.00-00-0026/16</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</si>
  <si>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</si>
  <si>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</si>
  <si>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</si>
  <si>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</si>
  <si>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</si>
  <si>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POIS.09.01.00-00-0028/16</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</si>
  <si>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</si>
  <si>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</si>
  <si>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</si>
  <si>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</si>
  <si>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</si>
  <si>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</si>
  <si>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</si>
  <si>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W ramach projektu zaplanowano następujące zadania: - adaptacja SOR w tym wydzielenie strefy "zielonej" (roboty budowlane) - zakup wyposażenia na SOR</t>
  </si>
  <si>
    <t>POIS.09.01.00-00-0031/16</t>
  </si>
  <si>
    <t>Przebudowa Szpitalnego Oddziału Ratunkowego Szpitala Wojewódzkiego im. K.S. Wyszyńskiego w Łomży wraz z doposażeniem w sprzęt i aparaturę medyczną</t>
  </si>
  <si>
    <t>podlaskie</t>
  </si>
  <si>
    <t>Łomża</t>
  </si>
  <si>
    <t>18-404</t>
  </si>
  <si>
    <t>al. marsz. Józefa Piłsudskiego 11</t>
  </si>
  <si>
    <t>W ramach projektu zaplanowane zostały następujące zadania: - dostosowanie SOR do obowiązujących przepisów prawa (roboty budowlane); - zakup wyposażenia na SOR.</t>
  </si>
  <si>
    <t>POIS.09.01.00-00-0033/16</t>
  </si>
  <si>
    <t>świętokrzyskie</t>
  </si>
  <si>
    <t>Ostrowiec Świętokrzyski</t>
  </si>
  <si>
    <t>27-400</t>
  </si>
  <si>
    <t>Karola Szymanowskiego 11</t>
  </si>
  <si>
    <t>W ramach projektu realizowane będą następujące zadania: - budowa lądowiska, - zakup wyposażenia na SOR - rozbudowa pawilonu</t>
  </si>
  <si>
    <t>POIS.09.01.00-00-0035/16</t>
  </si>
  <si>
    <t>Przebudowa i doposażenie Szpitalnego Oddziału Ratunkowego w Wojewódzkim Szpitalu Zespolonym w Płocku</t>
  </si>
  <si>
    <t>Płock</t>
  </si>
  <si>
    <t>09-400</t>
  </si>
  <si>
    <t xml:space="preserve"> 19</t>
  </si>
  <si>
    <t>Modernizacja i doposażenie SOR. Zakres projektu: - wykonanie robót budowlanych, - nadzór budowlany, - zakup aparatury medycznej, sprzętu i wyposażenia, - działania promocyjne.</t>
  </si>
  <si>
    <t>POIS.09.01.00-00-0036/16</t>
  </si>
  <si>
    <t>Siedlce</t>
  </si>
  <si>
    <t>08-110</t>
  </si>
  <si>
    <t>Księcia Józefa Poniatowskiego 26</t>
  </si>
  <si>
    <t>Projekt zakłada wykonanie prac budowlano-modernizacyjnych w pomieszczeniach SOR, dobudowę nowego budynku, jego wykończenie oraz zakup niezbędnej aparatury i sprzętu medycznego ratującego życie. Zadania w ramach projektu: 1. Realizacja robót budowlanych (6.765.570,00 PLN, w tym 4.000.000,00 PLN wydatki kwalifikowalne) 2. Projekt budowlany (107.256,00 PLN - wydatek niekwalifikowalny) 3. Przygotowanie studium wykonalności (34.440,00 PLN - wydatki niekwalifikowalne) 4. Przygotowanie wniosku o dofinansowanie (4.920,00 PLN - wydatek niekwalifikowalny) 5. Informacja i promocja (6.000,00 PLN - wydatek niekwalifikowalny) 6. Zakup aparatury medycznej i wyposażenia (3.414.200,00 PLN - wydatek niekwalifikowalny) 7. nadzór budowlany (70.000,00 PLN - wydatek niekwalifikowalny)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</si>
  <si>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</si>
  <si>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</si>
  <si>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</si>
  <si>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</si>
  <si>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c. opracowanie planów i projektów.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</si>
  <si>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POIS.09.01.00-00-0038/16</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</si>
  <si>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</si>
  <si>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</si>
  <si>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</si>
  <si>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</si>
  <si>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</si>
  <si>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POIS.09.01.00-00-0041/16</t>
  </si>
  <si>
    <t>Parczew</t>
  </si>
  <si>
    <t>21-200</t>
  </si>
  <si>
    <t>Kościelna 136</t>
  </si>
  <si>
    <t>W ramach projektu zaplanowane zostały następujące zadania: - modernizacja pomieszczeń SOR poprzez doposażenie w nowy sprzęt oraz wymianę już wyeksploatowanego, wykonanie źródeł zasilania gazów medycznych, - przeprowadzenie prac remontowo – montażowych,</t>
  </si>
  <si>
    <t>POIS.09.01.00-00-0043/16</t>
  </si>
  <si>
    <t>Podniesienie jakości świadczeń zdrowotnych o znaczeniu ponadregionalnym poprzez przebudowę i doposażenie Szpitalnego Oddziału Ratunkowego SP ZOZ MSWiA w Lublinie</t>
  </si>
  <si>
    <t>Lublin</t>
  </si>
  <si>
    <t>20-331</t>
  </si>
  <si>
    <t xml:space="preserve"> 3</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</si>
  <si>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</si>
  <si>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</si>
  <si>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</si>
  <si>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</si>
  <si>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</si>
  <si>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</si>
  <si>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</si>
  <si>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POIS.09.01.00-00-0046/16</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</si>
  <si>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</si>
  <si>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</si>
  <si>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</si>
  <si>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</si>
  <si>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</si>
  <si>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POIS.09.01.00-00-0056/16</t>
  </si>
  <si>
    <t>Wołomin</t>
  </si>
  <si>
    <t>05-200</t>
  </si>
  <si>
    <t>Gdyńska 1/3</t>
  </si>
  <si>
    <t>W ramach projektu realizowane będą następujące zadania: - budowa lądowiska.</t>
  </si>
  <si>
    <t>POIS.09.01.00-00-0059/16</t>
  </si>
  <si>
    <t>Szpital Powiatowy im. Edmunda Biernackiego w Mielcu</t>
  </si>
  <si>
    <t>podkarpackie</t>
  </si>
  <si>
    <t>Mielec</t>
  </si>
  <si>
    <t>39-300</t>
  </si>
  <si>
    <t>Żeromskiego 22</t>
  </si>
  <si>
    <t>W ramach projektu realizowane będą następujące zadania: - modernizacja SOR (roboty budowlane), - zakup wyposażenia dla SOR.</t>
  </si>
  <si>
    <t>POIS.09.01.00-00-0061/16</t>
  </si>
  <si>
    <t>Zakup sprzętu i aparatury medycznej dla Szpitalnego Oddziału Ratunkowego w Szpitalu Wojewódzkim w Poznaniu</t>
  </si>
  <si>
    <t>Poznań</t>
  </si>
  <si>
    <t>60-479</t>
  </si>
  <si>
    <t>Juraszów 7/19</t>
  </si>
  <si>
    <t>Projekt zakłada zakup 176 sztuk aparatury medycznej (m.in. respirator stacjonarny na statywie mobilnym, respirator transportowy, 12 kardiomonitorów, aparat RTG oraz aparat USG) o wartości 3.998.839,74 PLN oraz na zorganizowaniu dodatkowych dwóch stanowisk intensywnej terapii i jednego stanowiska obserwacyjnego. W ramach projektu przewidziano również promocje projektu w wysokości 1.156,20 PLN.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</si>
  <si>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POIS.09.01.00-00-0063/16</t>
  </si>
  <si>
    <t>Garwolin</t>
  </si>
  <si>
    <t>08-400</t>
  </si>
  <si>
    <t xml:space="preserve"> 50</t>
  </si>
  <si>
    <t>W ramach projektu realizowane będą następujące zadania: - zakup wyposażenia dla SOR.</t>
  </si>
  <si>
    <t>POIS.09.01.00-00-0067/16</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</si>
  <si>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</si>
  <si>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</si>
  <si>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</si>
  <si>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</si>
  <si>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dr. Alojzego Jagalskiego 10</t>
  </si>
  <si>
    <t>W ramach projektu realizowane będą następujące zadania: - zakup wyposażenia i aparatury medycznej dla SOR, - adaptacja pomieszczeń (roboty budowlane)</t>
  </si>
  <si>
    <t>POIS.09.01.00-00-0068/16</t>
  </si>
  <si>
    <t>zachodniopomorskie</t>
  </si>
  <si>
    <t>Szczecin</t>
  </si>
  <si>
    <t>70-891</t>
  </si>
  <si>
    <t>Alfreda Sokołowskiego 11</t>
  </si>
  <si>
    <t xml:space="preserve">W ramach projektu realizowane będą następujące zadania: - doposażenie SOR w specjalistyczny sprzęt medyczny </t>
  </si>
  <si>
    <t>POIS.09.01.00-00-0069/16</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</si>
  <si>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</si>
  <si>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</si>
  <si>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</si>
  <si>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</si>
  <si>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</si>
  <si>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POIS.09.01.00-00-0072/16</t>
  </si>
  <si>
    <t>śląskie</t>
  </si>
  <si>
    <t>Cieszyn</t>
  </si>
  <si>
    <t>43-400</t>
  </si>
  <si>
    <t>Bielska 4</t>
  </si>
  <si>
    <t>Modernizacja i doposażenie SOR wraz z budową lądowiska. Zakres projektu: - budowa lądowiska, - zakup aparatury medycznej, - doposażenie stanowisk intensywnej terapii, - nadzór budowlany, - promocja.</t>
  </si>
  <si>
    <t>POIS.09.01.00-00-0073/16</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</si>
  <si>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</si>
  <si>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</si>
  <si>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</si>
  <si>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</si>
  <si>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</si>
  <si>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POIS.09.01.00-00-0075/16</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</si>
  <si>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</si>
  <si>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</si>
  <si>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</si>
  <si>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</si>
  <si>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</si>
  <si>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</si>
  <si>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POIS.09.01.00-00-0077/16</t>
  </si>
  <si>
    <t>Szpital Specjalistyczny im. Jędrzeja Śniadeckiego w Nowym Sączu</t>
  </si>
  <si>
    <t>Nowy Sącz</t>
  </si>
  <si>
    <t>33-300</t>
  </si>
  <si>
    <t>Młyńska 10</t>
  </si>
  <si>
    <t xml:space="preserve">Zakres przedmiotowy projektu: 1) Przebudowa, remont i rozbudowa SOR, 2) Termomodernizacja SOR, 3) Budowa wiaty środków transportu sanitarnego, 4) Zakup aparatury medycznej. </t>
  </si>
  <si>
    <t>POIS.09.01.00-00-0082/16</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</si>
  <si>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</si>
  <si>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</si>
  <si>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</si>
  <si>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</si>
  <si>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</si>
  <si>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POIS.09.01.00-00-0083/16</t>
  </si>
  <si>
    <t>Rozbudowa i modernizacja infrastruktury ratownictwa medycznego w Pleszewskim Centrum Medycznym w Pleszewie</t>
  </si>
  <si>
    <t>Pleszew</t>
  </si>
  <si>
    <t>63-300</t>
  </si>
  <si>
    <t>Poznańska 125A</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</si>
  <si>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1.687.500,00 PLN, W wyniku realizacji projektu liczba leczonych w podmiocie leczniczym objętym wsparciem wzrośnie do 24 000 osób/rok. </t>
  </si>
  <si>
    <t>POIS.09.01.00-00-0084/16</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</si>
  <si>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</si>
  <si>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</si>
  <si>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</si>
  <si>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</si>
  <si>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</si>
  <si>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POIS.09.01.00-00-0086/16</t>
  </si>
  <si>
    <t>Poprawa bezpieczeństwa zdrowotnego na obszarze powiatu działdowskiego i województwa warmińsko-mazurskiego poprzez budowę lądowiska przyszpitalnego SPZOZ w Działdowie</t>
  </si>
  <si>
    <t>Działdowo</t>
  </si>
  <si>
    <t>13-200</t>
  </si>
  <si>
    <t>Leśna 1</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</si>
  <si>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</si>
  <si>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POIS.09.01.00-00-0090/16</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</si>
  <si>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</si>
  <si>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</si>
  <si>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</si>
  <si>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</si>
  <si>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</si>
  <si>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POIS.09.01.00-00-0091/16</t>
  </si>
  <si>
    <t>Modernizacja i doposażenie SOR Specjalistycznego Szpitala im. Alfreda Sokołowskiego z siedzibą w Wałbrzychu</t>
  </si>
  <si>
    <t>Specjalistyczny Szpital im. dra A. Sokołowskiego</t>
  </si>
  <si>
    <t>Wałbrzych</t>
  </si>
  <si>
    <t>58-309</t>
  </si>
  <si>
    <t>Alfreda Sokołowskiego 4</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</si>
  <si>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- 48 sztuk (m.in. fotokoagulator, aparat usg, cyfrowy mobilny aparat ramię C). Cel bezpośredni został zdefiniowany jako zapewnienie 26 tys. osób w skali roku pomocy w doposażonym i zmodernizowanym Szpitalnym Oddziale Ratunkowym w Specjalistycznym Szpitalu im. dra A. Sokołowskiego w Wałbrzychu. Produkty i rezultaty planowane do osiągnięcia w wyniku realizacji działań projektowych: 1. Liczba wspartych podmiotów leczniczych: 1. 2. Nakłady inwestycyjne na zakup aparatury medycznej: 2.357.363,32 PLN. W wyniku realizacji projektu, liczba leczonych w podmiocie leczniczym objętym wsparciem wzrośnie do 500 osób/rocznie. </t>
  </si>
  <si>
    <t>POIS.09.01.00-00-0093/16</t>
  </si>
  <si>
    <t>Szpital Wojewódzki im. Prymasa Kardynała Stefana Wyszyńskiego w Sieradzu</t>
  </si>
  <si>
    <t>Sieradz</t>
  </si>
  <si>
    <t>98-200</t>
  </si>
  <si>
    <t>Armii Krajowej 7</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</si>
  <si>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1.104.429,35 PLN 3. Liczba obiektów dostosowanych do potrzeb osób z niepełnosprawnością: 1 </t>
  </si>
  <si>
    <t>POIS.09.01.00-00-0094/16</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</si>
  <si>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</si>
  <si>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</si>
  <si>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</si>
  <si>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</si>
  <si>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</si>
  <si>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POIS.09.01.00-00-0097/16</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</si>
  <si>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</si>
  <si>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</si>
  <si>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</si>
  <si>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</si>
  <si>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</si>
  <si>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POIS.09.01.00-00-0098/16</t>
  </si>
  <si>
    <t>Rozwój infrastruktury ratownictwa medycznego w powiecie suskim poprzez modernizację i doposażenie Szpitalnego Oddziału Ratunkowego w Suchej Beskidzkiej</t>
  </si>
  <si>
    <t>Sucha Beskidzka</t>
  </si>
  <si>
    <t>34-200</t>
  </si>
  <si>
    <t>Szpitalna 22</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</si>
  <si>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(2.299.585,17 PLN), b. modernizację rampy oraz wykonanie wiatrołapu wejściowego przed budynkiem A (439.938,33 PLN), c. zakup sprzętu medycznego w wysokości 1.165.205,44 PLN. Produkty projektu: a. Liczba wspartych podmiotów leczniczych: 1, b. nakłady inwestycyjne na zakup aparatury medycznej: 1.165.205,44 PLN, W wyniku realizacji projektu liczba leczonych w podmiocie leczniczym objętym wsparciem wzrośnie do 15 676 osób/rok. </t>
  </si>
  <si>
    <t>POIS.09.01.00-00-0100/16</t>
  </si>
  <si>
    <t>Kraków</t>
  </si>
  <si>
    <t>31-826</t>
  </si>
  <si>
    <t>os. Złotej Jesieni 1</t>
  </si>
  <si>
    <t>W ramach projektu realizowane będą następujące zadania: - zakup wyposażenia dla SOR</t>
  </si>
  <si>
    <t>POIS.09.01.00-00-0102/16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</si>
  <si>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</si>
  <si>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</si>
  <si>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</si>
  <si>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POIS.12.01.00-00-001/10</t>
  </si>
  <si>
    <t>XII.1. Rozwój systemu ratownictwa medycznego - Dostosowanie miejsca startów i lądowań śmigłowców do potrzeb SOR SPZOZ w Mławie.</t>
  </si>
  <si>
    <t xml:space="preserve">dr Anny Dobrskiej 1 </t>
  </si>
  <si>
    <t xml:space="preserve">  Liczba wybudowanych instytucji ochrony zdrowia - 1</t>
  </si>
  <si>
    <t>POIS.12.01.00-00-001/11</t>
  </si>
  <si>
    <t>XII.1. Rozwój systemu ratownictwa medycznego - Utworzenie Centrum Urazowego w Szpitalu Wojewódzkim SP ZOZ w Zielonej Górze</t>
  </si>
  <si>
    <t>Szpital Wojewódzki Samodzielny Publiczny Zakład Opieki Zdrowotnej im. Karola Marcinkowskiego w Zielonej Górze</t>
  </si>
  <si>
    <t>Zielona Góra</t>
  </si>
  <si>
    <t>65-046</t>
  </si>
  <si>
    <t xml:space="preserve">Zyty 26 </t>
  </si>
  <si>
    <t>Liczba doposażonych instytucji ochrony zdrowia - 1 Liczba przebudowanych instytucji ochrony zdrowia - 1 Liczba wybudowanych instytucji ochrony zdrowia - 1</t>
  </si>
  <si>
    <t>POIS.12.01.00-00-002/10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</si>
  <si>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</si>
  <si>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</si>
  <si>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</si>
  <si>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t>
  </si>
  <si>
    <t>XII.1. Rozwój systemu ratownictwa medycznego - Centrum urazowe w Wojewódzkim Szpitalu Specjalistycznym w Olsztynie szansą kompleksowego leczenia pacjentów z urazami wielonarządowymi</t>
  </si>
  <si>
    <t>Wojewódzki Szpital Specjalistyczny w Olsztynie</t>
  </si>
  <si>
    <t>Olsztyn</t>
  </si>
  <si>
    <t>10-561</t>
  </si>
  <si>
    <t xml:space="preserve">Żołnierska 18 </t>
  </si>
  <si>
    <t>POIS.12.01.00-00-003/10</t>
  </si>
  <si>
    <t>XII.1. Rozwój systemu ratownictwa medycznego - Budowa lądowiska dla śmigłowców ratunkowych wraz z zapewnieniem komunikacji z SOR w W.S.S. w Zgierzu</t>
  </si>
  <si>
    <t>Wojewódzki Szpital Specjalistyczny im. Marii Skłodowskiej-Curie w Zgierzu</t>
  </si>
  <si>
    <t>Zgierz</t>
  </si>
  <si>
    <t>95-100</t>
  </si>
  <si>
    <t xml:space="preserve">Parzęczewska 35 </t>
  </si>
  <si>
    <t>POIS.12.01.00-00-003/11</t>
  </si>
  <si>
    <t>XII.1. Rozwój systemu ratownictwa medycznego - Budowa i remont oraz doposażenie baz Lotniczego Pogotowia Ratunkowego - ETAP 2</t>
  </si>
  <si>
    <t>SP ZOZ Lotnicze Pogotowie Ratunkowe</t>
  </si>
  <si>
    <t>01-934</t>
  </si>
  <si>
    <t xml:space="preserve">Księżycowa 5 </t>
  </si>
  <si>
    <t xml:space="preserve">  Liczba wybudowanych instytucji ochrony zdrowia - 4</t>
  </si>
  <si>
    <t>POIS.12.01.00-00-004/10</t>
  </si>
  <si>
    <t>XII.1. Rozwój systemu ratownictwa medycznego - Utworzenie Centrum Urazowego w Wojewódzkim Szpitalu Specjalistycznym im. M. Kopernika w Łodzi</t>
  </si>
  <si>
    <t>Wojewódzki Szpital Specjalistyczny im. M. Kopernika w Łodzi</t>
  </si>
  <si>
    <t>93-513</t>
  </si>
  <si>
    <t xml:space="preserve">Pabianicka 62 </t>
  </si>
  <si>
    <t xml:space="preserve">Liczba doposażonych instytucji ochrony zdrowia - 1  </t>
  </si>
  <si>
    <t>POIS.12.01.00-00-004/11</t>
  </si>
  <si>
    <t>XII.1. Rozwój systemu ratownictwa medycznego - Modernizacja i doposażenie Szpitala Wojewódzkiego nr 2 w Rzeszowie na potrzeby funkcjonowania centrum urazowego</t>
  </si>
  <si>
    <t>Szpital Wojewódzki Nr 2 im. Św. Jadwigi Królowej w Rzeszowie</t>
  </si>
  <si>
    <t>Rzeszów</t>
  </si>
  <si>
    <t>35-301</t>
  </si>
  <si>
    <t xml:space="preserve">Lwowska 60 </t>
  </si>
  <si>
    <t xml:space="preserve">Liczba doposażonych instytucji ochrony zdrowia - 1 Liczba przebudowanych instytucji ochrony zdrowia - 1 </t>
  </si>
  <si>
    <t>POIS.12.01.00-00-006/10</t>
  </si>
  <si>
    <t>XII.1. Rozwój systemu ratownictwa medycznego - Lądowisko Szpitala w Nysie</t>
  </si>
  <si>
    <t>Zespół Opieki Zdrowotnej</t>
  </si>
  <si>
    <t>opolskie</t>
  </si>
  <si>
    <t>Nysa</t>
  </si>
  <si>
    <t>48-300</t>
  </si>
  <si>
    <t xml:space="preserve">Świętego Piotra 1 </t>
  </si>
  <si>
    <t>POIS.12.01.00-00-008/10</t>
  </si>
  <si>
    <t>XII.1. Rozwój systemu ratownictwa medycznego - Chcemy i możemy Ci pomóc w każdej sytuacji - Budowa lądowiska dla śmigłowców sanitarnych na terenie Szpitala Powiatowego im. E. Biernackiego w Mielcu</t>
  </si>
  <si>
    <t>MIELEC</t>
  </si>
  <si>
    <t xml:space="preserve">ŻEROMSKIEGO 22 </t>
  </si>
  <si>
    <t>POIS.12.01.00-00-010/10</t>
  </si>
  <si>
    <t>XII.1. Rozwój systemu ratownictwa medycznego - Budowa lądowiska dla helikopterów służących dostępności do Szpitalnego Oddziału Ratunkowego w Ciechanowie</t>
  </si>
  <si>
    <t>Specjalistyczny Szpital Wojewódzki w Ciechanowie</t>
  </si>
  <si>
    <t>Ciechanów</t>
  </si>
  <si>
    <t>06-400</t>
  </si>
  <si>
    <t xml:space="preserve">Powstańców Wielkopolskich 2 </t>
  </si>
  <si>
    <t>POIS.12.01.00-00-011/10</t>
  </si>
  <si>
    <t>XII.1. Rozwój systemu ratownictwa medycznego - Przebudowa lądowiska dla helikopterów przy Szpitalu Specjalistycznym im. Jędrzeja Śniadeckiego w Nowym Sączu</t>
  </si>
  <si>
    <t xml:space="preserve">Młyńska 10 </t>
  </si>
  <si>
    <t>POIS.12.01.00-00-014/10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</si>
  <si>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</si>
  <si>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</si>
  <si>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</si>
  <si>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</si>
  <si>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</si>
  <si>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</si>
  <si>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</si>
  <si>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</si>
  <si>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</si>
  <si>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</si>
  <si>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t>
  </si>
  <si>
    <t>XII.1. Rozwój systemu ratownictwa medycznego - Zwiększenie dostępności do świadczeń zdrowotnych w SPZZOZ w Gryficach poprzez rozbudowę lądowiska</t>
  </si>
  <si>
    <t>Samodzielny Publiczny Zespół Zakładów Opieki Zdrowotnej w Gryficach</t>
  </si>
  <si>
    <t>Gryfice</t>
  </si>
  <si>
    <t>72-300</t>
  </si>
  <si>
    <t xml:space="preserve">Niechorska 27 </t>
  </si>
  <si>
    <t>POIS.12.01.00-00-017/10</t>
  </si>
  <si>
    <t>XII.1. Rozwój systemu ratownictwa medycznego - Budowa lądowiska dla helikopterów na dachu skrzydła Szpitala w Szczecinie-Zdunowie</t>
  </si>
  <si>
    <t>Specjalistyczny Szpital im. prof. Alfreda Sokołowskiego</t>
  </si>
  <si>
    <t xml:space="preserve">A.Sokołowskiego 11 </t>
  </si>
  <si>
    <t>POIS.12.01.00-00-019/10</t>
  </si>
  <si>
    <t>XII.1. Rozwój systemu ratownictwa medycznego - Przebudowa lądowiska, podjazdu, wiaduktu i wiaty dla SOR Szpitala Wojewódzkiego w Gorzowie Wlkp.</t>
  </si>
  <si>
    <t>Wielospecjalistyczny Szpital Wojewódzki w Gorzowie Wlkp. Spółka z ograniczoną odpowiedzialnością</t>
  </si>
  <si>
    <t>Gorzów Wlkp.</t>
  </si>
  <si>
    <t xml:space="preserve">Dekerta 1 </t>
  </si>
  <si>
    <t>POIS.12.01.00-00-020/10</t>
  </si>
  <si>
    <t>XII.1. Rozwój systemu ratownictwa medycznego - Remont lądowiska dla śmigłowców ratunkowych celem dostosowania do standardów europejskich</t>
  </si>
  <si>
    <t>Wojewódzki Szpital Specjalistyczny Nr 5 im. "Św. Barbary"</t>
  </si>
  <si>
    <t>Sosnowiec</t>
  </si>
  <si>
    <t>41-200</t>
  </si>
  <si>
    <t xml:space="preserve">Plac Medyków 1 </t>
  </si>
  <si>
    <t>POIS.12.01.00-00-021/10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</si>
  <si>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</si>
  <si>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</si>
  <si>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</si>
  <si>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</si>
  <si>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</si>
  <si>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t>
  </si>
  <si>
    <t>XII.1. Rozwój systemu ratownictwa medycznego - Budowa lądowiska dla śmigłowców przy Zespole Opieki Zdrowotnej w Oleśnie</t>
  </si>
  <si>
    <t>Zespół Opieki Zdrowotnej w Oleśnie</t>
  </si>
  <si>
    <t>Olesno</t>
  </si>
  <si>
    <t>46-300</t>
  </si>
  <si>
    <t xml:space="preserve">Klonowa 1 </t>
  </si>
  <si>
    <t>POIS.12.01.00-00-025/10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</si>
  <si>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</si>
  <si>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</si>
  <si>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Puszczykowo</t>
  </si>
  <si>
    <t>62-041</t>
  </si>
  <si>
    <t xml:space="preserve">Kraszewskiego 11 </t>
  </si>
  <si>
    <t>POIS.12.01.00-00-026/10</t>
  </si>
  <si>
    <t>XII.1. Rozwój systemu ratownictwa medycznego - Remont lądowiska dla helikopterów przy Wojewódzkim Szpitalu Zespolonym w Kielcach mający na celu dostosowanie do obowiązujących przepisów</t>
  </si>
  <si>
    <t>Wojewódzki Szpital Zespolony w Kielcach</t>
  </si>
  <si>
    <t>Kielce</t>
  </si>
  <si>
    <t>25-736</t>
  </si>
  <si>
    <t xml:space="preserve">Grunwaldzka 45 </t>
  </si>
  <si>
    <t>POIS.12.01.00-00-027/10</t>
  </si>
  <si>
    <t>XII.1. Rozwój systemu ratownictwa medycznego - Budowa lądowiska dla śmigłowców sanitarnych w Szpitalu Wojewódzkim w Poznaniu.</t>
  </si>
  <si>
    <t>Szpital Wojewódzki</t>
  </si>
  <si>
    <t>Juraszów 7 19</t>
  </si>
  <si>
    <t>POIS.12.01.00-00-028/10</t>
  </si>
  <si>
    <t>XII.1. Rozwój systemu ratownictwa medycznego - Poprawa skuteczności systemu ratownictwa na Mazurach poprzez budowę lądowiska przy SP ZOZ Giżycko</t>
  </si>
  <si>
    <t>Powiat Giżycki</t>
  </si>
  <si>
    <t>Giżycko</t>
  </si>
  <si>
    <t>11-500</t>
  </si>
  <si>
    <t xml:space="preserve">Al. 1 Maja 14 </t>
  </si>
  <si>
    <t>POIS.12.01.00-00-033/10</t>
  </si>
  <si>
    <t>XII.1. Rozwój systemu ratownictwa medycznego - Modernizacja lądowiska dla śmigłowców ratunkowych w 4 Wojskowym Szpitalu Klinicznym we Wrocławiu</t>
  </si>
  <si>
    <t>4 Wojskowy Szpital Kliniczny z Polikliniką Samodzielny Publiczny Zakład Opieki Zdrowotnej we Wrocławiu</t>
  </si>
  <si>
    <t>Wrocław</t>
  </si>
  <si>
    <t>50-981</t>
  </si>
  <si>
    <t xml:space="preserve">Rudolfa Weigla 5 </t>
  </si>
  <si>
    <t>POIS.12.01.00-00-034/10</t>
  </si>
  <si>
    <t>XII.1. Rozwój systemu ratownictwa medycznego - Budowa lądowiska dla śmigłowców przy Szpitalnym Oddziale Ratunkowym SP ZOZ w Nowym Tomyślu</t>
  </si>
  <si>
    <t>Powiat Nowotomyski</t>
  </si>
  <si>
    <t>Nowy Tomyśl</t>
  </si>
  <si>
    <t>64-300</t>
  </si>
  <si>
    <t xml:space="preserve">Poznańska 33 </t>
  </si>
  <si>
    <t>POIS.12.01.00-00-035/10</t>
  </si>
  <si>
    <t>XII.1. Rozwój systemu ratownictwa medycznego - Podniesienie dostępności do SOR Szpitala w Bełchatowie poprzez modernizację lądowiska dla śmigłowców</t>
  </si>
  <si>
    <t>Szpital Wojewódzki im. Jana Pawła II</t>
  </si>
  <si>
    <t>Bełchatów</t>
  </si>
  <si>
    <t>97-400</t>
  </si>
  <si>
    <t xml:space="preserve">Czapliniecka 123 </t>
  </si>
  <si>
    <t>POIS.12.01.00-00-036/10</t>
  </si>
  <si>
    <t>XII.1. Rozwój systemu ratownictwa medycznego - Podniesienie dostępności do SOR Szpitala Spec. w Gorlicach poprzez budowę lądowiska dla śmigłowców.</t>
  </si>
  <si>
    <t xml:space="preserve">Węgierska 21 </t>
  </si>
  <si>
    <t>POIS.12.01.00-00-037/10</t>
  </si>
  <si>
    <t>XII.1. Rozwój systemu ratownictwa medycznego - Budowa lądowiska dla śmigłowców na terenie SPZOZ w Krotoszynie</t>
  </si>
  <si>
    <t>Samodzielny Publiczny Zakład Opieki Zdrowotnej w Krotoszynie</t>
  </si>
  <si>
    <t>Krotoszyn</t>
  </si>
  <si>
    <t>63-700</t>
  </si>
  <si>
    <t xml:space="preserve">Młyńska 2 </t>
  </si>
  <si>
    <t>POIS.12.01.00-00-038/10</t>
  </si>
  <si>
    <t>XII.1. Rozwój systemu ratownictwa medycznego - Podniesienie dostępności do SOR Szpitala Pow. w Chrzanowie przez budowę lądowiska dla śmigłowców</t>
  </si>
  <si>
    <t>Szpital Powiatowy w Chrzanowie</t>
  </si>
  <si>
    <t>Chrzanów</t>
  </si>
  <si>
    <t>32-500</t>
  </si>
  <si>
    <t xml:space="preserve">Topolowa 16 </t>
  </si>
  <si>
    <t>POIS.12.01.00-00-039/10</t>
  </si>
  <si>
    <t>XII.1. Rozwój systemu ratownictwa medycznego - Budowa lądowiska dla helikopterów w celu poprawy dostępności do Szpitalnego Oddziału Ratunkowego i poprawy jakości ratownictwa medycznego w Powiecie Lęborskim</t>
  </si>
  <si>
    <t>Samodzielny Publiczny Specjalistyczny Zakład Opieki Zdrowotnej</t>
  </si>
  <si>
    <t>Lębork</t>
  </si>
  <si>
    <t>84-300</t>
  </si>
  <si>
    <t xml:space="preserve">Węgrzynowicza 13 </t>
  </si>
  <si>
    <t>POIS.12.01.00-00-041/10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</si>
  <si>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</si>
  <si>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</si>
  <si>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Bochnia</t>
  </si>
  <si>
    <t>32-700</t>
  </si>
  <si>
    <t xml:space="preserve">Krakowska 31 </t>
  </si>
  <si>
    <t>POIS.12.01.00-00-042/10</t>
  </si>
  <si>
    <t>XII.1. Rozwój systemu ratownictwa medycznego - Kompleksowa modernizacja lądowiska dla helikopterów w PSZOZ w Inowrocławiu</t>
  </si>
  <si>
    <t>Szpital Wielospecjalistyczny im. dr. Ludwika Błażka w Inowrocławiu</t>
  </si>
  <si>
    <t>Inowrocław</t>
  </si>
  <si>
    <t>88-100</t>
  </si>
  <si>
    <t xml:space="preserve">Poznańska 97 </t>
  </si>
  <si>
    <t>POIS.12.01.00-00-044/10</t>
  </si>
  <si>
    <t>XII.1. Rozwój systemu ratownictwa medycznego - Modernizacja lądowiska dla helikopterów przy Wojewódzkim Szpitalu Zespolonym w Kaliszu</t>
  </si>
  <si>
    <t>Wojewódzki Szpital Zespolony im. Ludwika Perzyny w Kaliszu</t>
  </si>
  <si>
    <t xml:space="preserve">Poznańska 79 </t>
  </si>
  <si>
    <t>POIS.12.01.00-00-047/10</t>
  </si>
  <si>
    <t>XII.1. Rozwój systemu ratownictwa medycznego - Przebudowa lądowiska w SPZZOZ w Staszowie celem rozwoju ratownictwa medycznego w powiecie staszowskim</t>
  </si>
  <si>
    <t>Samodzielny Publiczny Zespół Zakładów Opieki Zdrowotnej w Staszowie</t>
  </si>
  <si>
    <t>Staszów</t>
  </si>
  <si>
    <t>28-200</t>
  </si>
  <si>
    <t xml:space="preserve">11 Listopada 78 </t>
  </si>
  <si>
    <t>POIS.12.01.00-00-050/10</t>
  </si>
  <si>
    <t>XII.1. Rozwój systemu ratownictwa medycznego - Lądowisko w Brodnicy szansą poprawy funkcjonowania systemu ratownictwa medycznego</t>
  </si>
  <si>
    <t>Brodnica</t>
  </si>
  <si>
    <t>87-300</t>
  </si>
  <si>
    <t xml:space="preserve">Wiejska 9 </t>
  </si>
  <si>
    <t>POIS.12.01.00-00-051/10</t>
  </si>
  <si>
    <t>XII.1. Rozwój systemu ratownictwa medycznego - Modernizacja i rozbudowa lądowiska dla śmigłowców na terenie Szpitala Specjalistycznego w Chojnicach</t>
  </si>
  <si>
    <t>Szpital Specjalistyczny im. J. K. Łukowicza w Chojnicach</t>
  </si>
  <si>
    <t>Chojnice</t>
  </si>
  <si>
    <t>89-600</t>
  </si>
  <si>
    <t xml:space="preserve">Leśna 10 </t>
  </si>
  <si>
    <t>POIS.12.01.00-00-053/10</t>
  </si>
  <si>
    <t>XII.1. Rozwój systemu ratownictwa medycznego - Modernizacja lądowiska dla helikopterów sanitarnych</t>
  </si>
  <si>
    <t>Samodzielny Publiczny Zakład Opieki Zdrowotnej Ministerstwa Spraw Wewnętrznych w Lublinie</t>
  </si>
  <si>
    <t xml:space="preserve">Grenadierów 3 </t>
  </si>
  <si>
    <t>POIS.12.01.00-00-055/10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</si>
  <si>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</si>
  <si>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</si>
  <si>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</si>
  <si>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</si>
  <si>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</si>
  <si>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t>
  </si>
  <si>
    <t>XII.1. Rozwój systemu ratownictwa medycznego - Przebudowa lądowiska wraz z niezbędną infrastrukturą służącą polepszeniu dostępności do Szpitalnego Oddziału Ratunkowego Wojskowego Instytutu Medycznego</t>
  </si>
  <si>
    <t>Wojskowy Instytut Medyczny</t>
  </si>
  <si>
    <t>04-141</t>
  </si>
  <si>
    <t xml:space="preserve">Szaserów 128 </t>
  </si>
  <si>
    <t>POIS.12.01.00-00-061/10</t>
  </si>
  <si>
    <t>XII.1. Rozwój systemu ratownictwa medycznego - Remont i doposażenie centrum urazowego Szpitala Uniwersyteckiego Nr 1 im. Dr A. Jurasza w Bydgoszczy</t>
  </si>
  <si>
    <t>Szpital Uniwersytecki Nr 1 im. dr A. Jurasza w Bydgoszczy</t>
  </si>
  <si>
    <t>85-094</t>
  </si>
  <si>
    <t xml:space="preserve">Marii Skłodowskiej-Curie 9 </t>
  </si>
  <si>
    <t>POIS.12.01.00-00-062/10</t>
  </si>
  <si>
    <t>XII.1. Rozwój systemu ratownictwa medycznego - Utworzenie Centrum Urazów Wielonarządowych w Uniwersyteckim Szpitalu Klinicznym w Białymstoku</t>
  </si>
  <si>
    <t>Uniwersytecki Szpital Kliniczny w Białymstoku</t>
  </si>
  <si>
    <t>Białystok</t>
  </si>
  <si>
    <t>15-276</t>
  </si>
  <si>
    <t xml:space="preserve">M.Skłodowskiej-Curie 24A </t>
  </si>
  <si>
    <t>POIS.12.01.00-00-063/10</t>
  </si>
  <si>
    <t>XII.1. Rozwój systemu ratownictwa medycznego - DOPOSAŻENIE W SPECJALISTYCZNĄ APARATURĘ MEDYCZNĄ CENTRUM URAZOWEGO W OBECNIE BUDOWANYM CENTRUM MEDYCYNY INWAZYJNEJ</t>
  </si>
  <si>
    <t>Uniwersyteckie Centrum Kliniczne</t>
  </si>
  <si>
    <t>Gdańsk</t>
  </si>
  <si>
    <t>80-952</t>
  </si>
  <si>
    <t xml:space="preserve">Dębinki 7 </t>
  </si>
  <si>
    <t>POIS.12.01.00-00-064/10</t>
  </si>
  <si>
    <t>XII.1. Rozwój systemu ratownictwa medycznego - Budowa i remont oraz doposażenie baz Lotniczego Pogotowia Ratunkowego - ETAP 1.</t>
  </si>
  <si>
    <t xml:space="preserve">  Liczba wybudowanych instytucji ochrony zdrowia - 7</t>
  </si>
  <si>
    <t>POIS.12.01.00-00-065/10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</si>
  <si>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</si>
  <si>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</si>
  <si>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50-556</t>
  </si>
  <si>
    <t xml:space="preserve">Borowska 213 </t>
  </si>
  <si>
    <t>Liczba doposażonych instytucji ochrony zdrowia - 1  Liczba wybudowanych instytucji ochrony zdrowia - 1</t>
  </si>
  <si>
    <t>POIS.12.01.00-00-066/10</t>
  </si>
  <si>
    <t>XII.1. Rozwój systemu ratownictwa medycznego - Zakup sprzętu medycznego na potrzeby organizacji Centrum Urazowego w Wojskowym Instytucie Medycznym</t>
  </si>
  <si>
    <t>POIS.12.01.00-00-067/10</t>
  </si>
  <si>
    <t>XII.1. Rozwój systemu ratownictwa medycznego - Wyposażenie i uruchomienie Centrum Urazowego w Szpitalu Uniwersyteckim w Krakowie – Etap II</t>
  </si>
  <si>
    <t>Samodzielny Publiczny Zakład Opieki Zdrowotnej Szpital Uniwersytecki w Krakowie</t>
  </si>
  <si>
    <t>31-501</t>
  </si>
  <si>
    <t xml:space="preserve">Kopernika 36 </t>
  </si>
  <si>
    <t>POIS.12.01.00-00-068/10</t>
  </si>
  <si>
    <t xml:space="preserve">XII.1. Rozwój systemu ratownictwa medycznego - Modernizacja i doposażenie SPSK Nr 4 w Lublinie w celu utworzenia Centrum Urazowego </t>
  </si>
  <si>
    <t>Samodzielny Publiczny Szpital Kliniczny nr 4 w Lublinie</t>
  </si>
  <si>
    <t>20-954</t>
  </si>
  <si>
    <t xml:space="preserve">ul. Jaczewskiego 8 </t>
  </si>
  <si>
    <t>POIS.12.01.00-00-069/10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</si>
  <si>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</si>
  <si>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</si>
  <si>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</si>
  <si>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</si>
  <si>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t>
  </si>
  <si>
    <t>XII.1. Rozwój systemu ratownictwa medycznego - Utworzenie centrum urazowego na bazie wielospecjalistycznego Wojewódzkiego Szpitala Specjalistycznego nr 5 im. Św. Barbary w Sosnowcu</t>
  </si>
  <si>
    <t>Wojewódzki Szpital Specjalistyczny Nr 5 im."Św. Barbary"</t>
  </si>
  <si>
    <t>POIS.12.01.00-00-209/08</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</si>
  <si>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</si>
  <si>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</si>
  <si>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</si>
  <si>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</si>
  <si>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t>
  </si>
  <si>
    <t>XII.1. Rozwój systemu ratownictwa medycznego - Zakup aparatury i sprzętu medycznego dla szpitalnego oddziału ratunkowego Szpitala Wojewódzkiego im. Jana Pawła II w Bełchatowie</t>
  </si>
  <si>
    <t>POIS.12.01.00-00-212/08</t>
  </si>
  <si>
    <t>XII.1. Rozwój systemu ratownictwa medycznego - Przebudowa pomieszczeń Brzeskiego Centrum Medycznego w Brzegu na Szpitalny Oddział Ratunkowy</t>
  </si>
  <si>
    <t>Powiat Brzeski</t>
  </si>
  <si>
    <t>Brzeg</t>
  </si>
  <si>
    <t>49-300</t>
  </si>
  <si>
    <t xml:space="preserve">Robotnicza 20 </t>
  </si>
  <si>
    <t>POIS.12.01.00-00-213/08</t>
  </si>
  <si>
    <t>XII.1. Rozwój systemu ratownictwa medycznego - Podniesienie dostępu do specjalistycznych świadczeń zdrowotnych poprzez wyposażenie Szpitalnego Oddziału Ratunkowego w Nysie</t>
  </si>
  <si>
    <t>NYSA</t>
  </si>
  <si>
    <t xml:space="preserve">ŚWIĘTEGO PIOTRA 1 </t>
  </si>
  <si>
    <t>POIS.12.01.00-00-216/08</t>
  </si>
  <si>
    <t>XII.1. Rozwój systemu ratownictwa medycznego - Dostosowanie Szpitalnego Oddziału Ratunkowego w SPZOZ w Brzesku do wymogów obowiązujących przepisów prawa, wraz z wyposażeniem w aparaturę medyczną.</t>
  </si>
  <si>
    <t>POIS.12.01.00-00-217/08</t>
  </si>
  <si>
    <t>XII.1. Rozwój systemu ratownictwa medycznego - Zapewnienie skutecznego systemu ratownictwa medycznego poprzez rozbudowę i zakup aparatury medycznej dla SOR-u Szpitala Wojewódzkiego w Opolu</t>
  </si>
  <si>
    <t>Szpital Wojewódzki w Opolu</t>
  </si>
  <si>
    <t>Opole</t>
  </si>
  <si>
    <t>45-372</t>
  </si>
  <si>
    <t xml:space="preserve">Augustyna Kośnego 53 </t>
  </si>
  <si>
    <t>POIS.12.01.00-00-218/08</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</si>
  <si>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</si>
  <si>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</si>
  <si>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</si>
  <si>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</si>
  <si>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</si>
  <si>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</si>
  <si>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Włocławek</t>
  </si>
  <si>
    <t>87-800</t>
  </si>
  <si>
    <t xml:space="preserve">Wieniecka 49 </t>
  </si>
  <si>
    <t>POIS.12.01.00-00-223/08</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</si>
  <si>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</si>
  <si>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</si>
  <si>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</si>
  <si>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t>
  </si>
  <si>
    <t>XII.1. Rozwój systemu ratownictwa medycznego - Rozbudowa i remont Szpitalnego Oddziału Ratunkowego Szpitala im. Św. Jadwigi Śląskiej oraz zakup sprzętu medycznego dla potrzeb oddziału</t>
  </si>
  <si>
    <t>Szpital im. św. Jadwigi Śląskiej w Trzebnicy</t>
  </si>
  <si>
    <t>Trzebnica</t>
  </si>
  <si>
    <t>55-100</t>
  </si>
  <si>
    <t xml:space="preserve">Prusicka 53/55 </t>
  </si>
  <si>
    <t>POIS.12.01.00-00-227/08</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</si>
  <si>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</si>
  <si>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</si>
  <si>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</si>
  <si>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</si>
  <si>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</si>
  <si>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POIS.12.01.00-00-228/08</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</si>
  <si>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</si>
  <si>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</si>
  <si>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</si>
  <si>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</si>
  <si>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POIS.12.01.00-00-231/08</t>
  </si>
  <si>
    <t>XII.1. Rozwój systemu ratownictwa medycznego - Poprawa jakości ratownictwa medycznego w Powiecie Lęborskim poprzez rozbudowę oraz doposażenie w sprzęt medyczny Szpitalnego Oddziału Ratunkowego w Lęborku</t>
  </si>
  <si>
    <t>POIS.12.01.00-00-232/08</t>
  </si>
  <si>
    <t>XII.1. Rozwój systemu ratownictwa medycznego - Rozbudowa i doposażenie Szpitalnego Oddziału Ratunkowego - II etap modernizacji Szpitala Powiatowego w Krotoszynie</t>
  </si>
  <si>
    <t>POIS.12.01.00-00-235/08</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</si>
  <si>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</si>
  <si>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</si>
  <si>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</si>
  <si>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</si>
  <si>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</si>
  <si>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POIS.12.01.00-00-236/08</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</si>
  <si>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</si>
  <si>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</si>
  <si>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</si>
  <si>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</si>
  <si>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</si>
  <si>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POIS.12.01.00-00-237/08</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</si>
  <si>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</si>
  <si>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</si>
  <si>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</si>
  <si>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</si>
  <si>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POIS.12.01.00-00-238/08</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</si>
  <si>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</si>
  <si>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</si>
  <si>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</si>
  <si>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</si>
  <si>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</si>
  <si>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POIS.12.01.00-00-239/08</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</si>
  <si>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</si>
  <si>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</si>
  <si>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</si>
  <si>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</si>
  <si>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</si>
  <si>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POIS.12.01.00-00-242/08</t>
  </si>
  <si>
    <t>XII.1. Rozwój systemu ratownictwa medycznego - Podniesienie dostępu do specjalistycznych świadczeń zdrowotnych poprzez budowę lądowiska i modernizację Szpitalnego Oddziału Ratunkowego w Wałbrzychu</t>
  </si>
  <si>
    <t xml:space="preserve">Sokołowskiego 4 </t>
  </si>
  <si>
    <t>POIS.12.01.00-00-244/08</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</si>
  <si>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</si>
  <si>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</si>
  <si>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</si>
  <si>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</si>
  <si>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</si>
  <si>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POIS.12.01.00-00-246/08</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</si>
  <si>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</si>
  <si>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</si>
  <si>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</si>
  <si>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POIS.12.01.00-00-247/08</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</si>
  <si>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</si>
  <si>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</si>
  <si>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</si>
  <si>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</si>
  <si>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</si>
  <si>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POIS.12.01.00-00-248/08</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</si>
  <si>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</si>
  <si>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</si>
  <si>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</si>
  <si>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</si>
  <si>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</si>
  <si>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POIS.12.01.00-00-249/08</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</si>
  <si>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</si>
  <si>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</si>
  <si>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</si>
  <si>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</si>
  <si>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POIS.12.01.00-00-251/08</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</si>
  <si>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</si>
  <si>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</si>
  <si>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</si>
  <si>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</si>
  <si>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</si>
  <si>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POIS.12.01.00-00-252/08</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</si>
  <si>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</si>
  <si>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</si>
  <si>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</si>
  <si>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</si>
  <si>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</si>
  <si>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POIS.12.01.00-00-254/08</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</si>
  <si>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</si>
  <si>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</si>
  <si>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</si>
  <si>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</si>
  <si>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</si>
  <si>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POIS.12.01.00-00-255/08</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</si>
  <si>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</si>
  <si>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</si>
  <si>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</si>
  <si>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</si>
  <si>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</si>
  <si>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POIS.12.01.00-00-256/08</t>
  </si>
  <si>
    <t>XII.1. Rozwój systemu ratownictwa medycznego - Zwiększenie bezpieczeństwa zdrowotnego społeczeństwa poprzez przebudowę i doposażenie istniejącego Szpitalnego Oddziału Ratunkowego SPZZOZ w Gryficach</t>
  </si>
  <si>
    <t>POIS.12.01.00-00-257/08</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</si>
  <si>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</si>
  <si>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</si>
  <si>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</si>
  <si>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</si>
  <si>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</si>
  <si>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POIS.12.01.00-00-261/08</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</si>
  <si>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</si>
  <si>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</si>
  <si>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</si>
  <si>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</si>
  <si>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</si>
  <si>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POIS.12.01.00-00-262/08</t>
  </si>
  <si>
    <t>XII.1. Rozwój systemu ratownictwa medycznego - Rozbudowa i modernizacja Szpitala Śląskiego w Cieszynie - etap II - wyposażenie Szpitalnego Oddziału Ratunkowego</t>
  </si>
  <si>
    <t>Powiat Cieszyński</t>
  </si>
  <si>
    <t xml:space="preserve">Bobrecka 29 </t>
  </si>
  <si>
    <t>POIS.12.01.00-00-263/08</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</si>
  <si>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</si>
  <si>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</si>
  <si>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</si>
  <si>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</si>
  <si>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</si>
  <si>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POIS.12.01.00-00-266/08</t>
  </si>
  <si>
    <t>XII.1. Rozwój systemu ratownictwa medycznego - Remont drogi dojazdowej i doposażenie Szpitalnego Oddziału Ratunkowego zgodnie z Rozp. Min. Zdrowia z 15.03.07r. w Szpitalu Powiatowym w Chrzanowie</t>
  </si>
  <si>
    <t>POIS.12.01.00-00-268/08</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</si>
  <si>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</si>
  <si>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</si>
  <si>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</si>
  <si>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</si>
  <si>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</si>
  <si>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POIS.12.01.00-00-269/08</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</si>
  <si>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</si>
  <si>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</si>
  <si>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POIS.12.01.00-00-270/08</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</si>
  <si>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</si>
  <si>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</si>
  <si>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</si>
  <si>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</si>
  <si>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</si>
  <si>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POIS.12.01.00-00-271/08</t>
  </si>
  <si>
    <t>XII.1. Rozwój systemu ratownictwa medycznego - Przebudowa budynku Przychodni na Szpitalny Oddział Ratunkowy Zespołu Opieki Zdrowotnej w Bolesławcu</t>
  </si>
  <si>
    <t xml:space="preserve">Jeleniogórska 4 </t>
  </si>
  <si>
    <t>POIS.12.01.00-00-272/08</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</si>
  <si>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</si>
  <si>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</si>
  <si>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</si>
  <si>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</si>
  <si>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POIS.12.01.00-00-274/08</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</si>
  <si>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</si>
  <si>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</si>
  <si>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</si>
  <si>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POIS.12.01.00-00-276/08</t>
  </si>
  <si>
    <t>XII.1. Rozwój systemu ratownictwa medycznego - Poprawa jakości systemu ratownictwa medycznego poprzez doposażenie Szpitalnego Oddziału Ratunkowego w Wojewódzkim Szpitalu Zespolonym w Elblągu.</t>
  </si>
  <si>
    <t xml:space="preserve">Królewiecka 146 </t>
  </si>
  <si>
    <t>POIS.12.01.00-00-278/08</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</si>
  <si>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</si>
  <si>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</si>
  <si>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</si>
  <si>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</si>
  <si>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</si>
  <si>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POIS.12.01.00-00-279/08</t>
  </si>
  <si>
    <t>XII.1. Rozwój systemu ratownictwa medycznego - Dostosowanie Szpitalnego Oddziału Ratunkowego do wymaganych standardów poprzez zakup nowoczesnego sprzętu medycznego</t>
  </si>
  <si>
    <t xml:space="preserve">Ujejskiego 75 </t>
  </si>
  <si>
    <t>POIS.12.01.00-00-280/08</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</si>
  <si>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</si>
  <si>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</si>
  <si>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</si>
  <si>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</si>
  <si>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</si>
  <si>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POIS.12.01.00-00-281/08</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</si>
  <si>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</si>
  <si>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</si>
  <si>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</si>
  <si>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</si>
  <si>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POIS.12.01.00-00-283/08</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</si>
  <si>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</si>
  <si>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</si>
  <si>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</si>
  <si>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</si>
  <si>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POIS.12.01.00-00-284/08</t>
  </si>
  <si>
    <t>XII.1. Rozwój systemu ratownictwa medycznego - Zakup aparatury medycznej dla Szpitalnego Oddziału Ratunkowego Szpitala Wojewódzkiego w Gorzowie Wlkp.</t>
  </si>
  <si>
    <t>POIS.12.01.00-00-285/08</t>
  </si>
  <si>
    <t>XII.1. Rozwój systemu ratownictwa medycznego - Rozbudowa i przebudowa Szpitalnego Oddziału Ratunkowego i Diagnostyki Obrazowej SPZOZ w Oławie</t>
  </si>
  <si>
    <t>Zespół Opieki Zdrowotnej w Oławie</t>
  </si>
  <si>
    <t>Oława</t>
  </si>
  <si>
    <t>55-200</t>
  </si>
  <si>
    <t xml:space="preserve">K.K.Baczyńskiego 1 </t>
  </si>
  <si>
    <t>POIS.12.01.00-00-287/08</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</si>
  <si>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</si>
  <si>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</si>
  <si>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</si>
  <si>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</si>
  <si>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</si>
  <si>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POIS.12.01.00-00-289/08</t>
  </si>
  <si>
    <t>XII.1. Rozwój systemu ratownictwa medycznego - Remont i przebudowa SOR i lądowiska oraz zakup wyposażenia medycznego SOR dla ZZOZ w Ostrowie Wlkp.</t>
  </si>
  <si>
    <t>Zespół Zakładów Opieki Zdrowotnej w Ostrowie Wielkopolskim</t>
  </si>
  <si>
    <t xml:space="preserve">Limanowskiego 20/22 </t>
  </si>
  <si>
    <t>POIS.12.01.00-00-290/08</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</si>
  <si>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</si>
  <si>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</si>
  <si>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</si>
  <si>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</si>
  <si>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</si>
  <si>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POIS.12.01.00-00-292/08</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</si>
  <si>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</si>
  <si>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</si>
  <si>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</si>
  <si>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</si>
  <si>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</si>
  <si>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POIS.12.01.00-00-295/08</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</si>
  <si>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</si>
  <si>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</si>
  <si>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</si>
  <si>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</si>
  <si>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</si>
  <si>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POIS.12.01.00-00-296/08</t>
  </si>
  <si>
    <t>XII.1. Rozwój systemu ratownictwa medycznego - Budowa lądowiska dla helikopterów w Regionalnym Szpitalu Specjalistycznym w Grudziądzu.</t>
  </si>
  <si>
    <t>Regionalny Szpital Specjalistyczny im. dr Władysława Biegańskiego</t>
  </si>
  <si>
    <t>POIS.12.01.00-00-297/08</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</si>
  <si>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</si>
  <si>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</si>
  <si>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POIS.12.01.00-00-300/08</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</si>
  <si>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</si>
  <si>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</si>
  <si>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</si>
  <si>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</si>
  <si>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</si>
  <si>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POIS.12.01.00-00-301/08</t>
  </si>
  <si>
    <t>XII.1. Rozwój systemu ratownictwa medycznego - Wyposażenie Szpitalnego Oddziału Ratunkowego w Wojewódzkim Szpitalu Specjalistycznym w Słupsku</t>
  </si>
  <si>
    <t>Samorząd Województwa Pomorskiego</t>
  </si>
  <si>
    <t>80-810</t>
  </si>
  <si>
    <t>Okopowa 21 27</t>
  </si>
  <si>
    <t>POIS.12.01.00-00-302/08</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</si>
  <si>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</si>
  <si>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</si>
  <si>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</si>
  <si>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</si>
  <si>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</si>
  <si>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POIS.12.01.00-00-303/08</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</si>
  <si>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</si>
  <si>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</si>
  <si>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</si>
  <si>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</si>
  <si>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POIS.12.01.00-00-304/08</t>
  </si>
  <si>
    <t>XII.1. Rozwój systemu ratownictwa medycznego - Poprawa infrastruktury oraz doposażenie w sprzęt medyczny SOR w Starogardzie Gdańskim w celu zwiększenia efektywności ratownictwa medycznego.</t>
  </si>
  <si>
    <t>Powiat Starogardzki</t>
  </si>
  <si>
    <t xml:space="preserve">Kościuszki 17 </t>
  </si>
  <si>
    <t>POIS.12.01.00-00-305/08</t>
  </si>
  <si>
    <t>XII.1. Rozwój systemu ratownictwa medycznego - Przebudowa i wyposażenie Szpitalnego Oddziału Ratunkowego w Wojewódzkim Szpitalu Zespolonym w Płocku.</t>
  </si>
  <si>
    <t>Wojewódzki Szpital Zespolony</t>
  </si>
  <si>
    <t xml:space="preserve">Medyczna 19 </t>
  </si>
  <si>
    <t>POIS.12.01.00-00-306/08</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</si>
  <si>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</si>
  <si>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</si>
  <si>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</si>
  <si>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</si>
  <si>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</si>
  <si>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POIS.12.01.00-00-307/08</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</si>
  <si>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</si>
  <si>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</si>
  <si>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</si>
  <si>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</si>
  <si>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</si>
  <si>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</si>
  <si>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POIS.12.01.00-00-308/08</t>
  </si>
  <si>
    <t>XII.1. Rozwój systemu ratownictwa medycznego - Rozbudowa, modernizacja i doposażenie Szpitalnego Oddziału Ratunkowego.</t>
  </si>
  <si>
    <t>POIS.12.01.00-00-310/08</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</si>
  <si>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</si>
  <si>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</si>
  <si>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POIS.12.01.00-00-311/08</t>
  </si>
  <si>
    <t>XII.1. Rozwój systemu ratownictwa medycznego - Modernizacja i rozbudowa Szpitalnego Oddziału Ratunkowego w Szpitalu Wojewódzkim nr 2 w Rzeszowie</t>
  </si>
  <si>
    <t>POIS.12.01.00-00-312/08</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</si>
  <si>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</si>
  <si>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</si>
  <si>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</si>
  <si>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</si>
  <si>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</si>
  <si>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POIS.12.01.00-00-315/08</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</si>
  <si>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</si>
  <si>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</si>
  <si>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</si>
  <si>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</si>
  <si>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</si>
  <si>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POIS.12.01.00-00-317/08</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</si>
  <si>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</si>
  <si>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</si>
  <si>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</si>
  <si>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POIS.12.01.00-00-321/08</t>
  </si>
  <si>
    <t>XII.1. Rozwój systemu ratownictwa medycznego - Zwiększenie dostępu do świadczeń zdrowotnych przez doposażenie i modernizację infrastruktury szpitalnego oddziału ratunkowego w PS ZOZ w Inowrocławiu.</t>
  </si>
  <si>
    <t>POIS.12.01.00-00-323/08</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</si>
  <si>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</si>
  <si>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</si>
  <si>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</si>
  <si>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POIS.12.01.00-00-326/08</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</si>
  <si>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</si>
  <si>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</si>
  <si>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</si>
  <si>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POIS.12.01.00-00-328/08</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</si>
  <si>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</si>
  <si>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</si>
  <si>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</si>
  <si>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</si>
  <si>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</si>
  <si>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POIS.12.01.00-00-329/08</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</si>
  <si>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</si>
  <si>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</si>
  <si>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</si>
  <si>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POIS.12.01.00-00-330/08</t>
  </si>
  <si>
    <t>XII.1. Rozwój systemu ratownictwa medycznego - Zakup wyrobów medycznych do diagnostyki i terapii oraz budowa drogi między lądowiskiem a SOR-em w WSS im.M. Kopernika w Łodzi.</t>
  </si>
  <si>
    <t>POIS.12.01.00-00-331/08</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</si>
  <si>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</si>
  <si>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</si>
  <si>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</si>
  <si>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</si>
  <si>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</si>
  <si>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POIS.12.01.00-00-332/08</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</si>
  <si>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</si>
  <si>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</si>
  <si>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</si>
  <si>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</si>
  <si>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POIS.12.01.00-00-333/08</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</si>
  <si>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</si>
  <si>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</si>
  <si>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</si>
  <si>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POIS.12.01.00-00-336/08</t>
  </si>
  <si>
    <t>XII.1. Rozwój systemu ratownictwa medycznego - Utrzymanie zasady "ZŁOTEJ GODZINY" przez zakup sprzętu diagonostycznego i podtrzymującego życie dla SOR w Szpitalu Specjalistycznym w Gorlicach</t>
  </si>
  <si>
    <t>POIS.12.01.00-00-337/08</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</si>
  <si>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</si>
  <si>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</si>
  <si>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</si>
  <si>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</si>
  <si>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</si>
  <si>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POIS.12.01.00-00-340/08</t>
  </si>
  <si>
    <t>XII.1. Rozwój systemu ratownictwa medycznego - Rozbudowa i przebudowa Szpitala Powiatowego w Nowym Tomyślu - Szpitalny Oddział Ratunkowy z wyposażeniem</t>
  </si>
  <si>
    <t>POIS.12.01.00-00-342/08</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</si>
  <si>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</si>
  <si>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</si>
  <si>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</si>
  <si>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</si>
  <si>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POIS.12.01.00-00-343/08</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</si>
  <si>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</si>
  <si>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</si>
  <si>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</si>
  <si>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</si>
  <si>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</si>
  <si>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POIS.12.01.00-00-344/08</t>
  </si>
  <si>
    <t>XII.1. Rozwój systemu ratownictwa medycznego - Zakup sprzętu medycznego dla Wojewódzkiego Szpitala Zespolonego im. Ludwika Perzyny w Kaliszu celem doposażenia Szpitalnego Oddziału Ratunkowego.</t>
  </si>
  <si>
    <t>POIS.12.01.00-00-346/08</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</si>
  <si>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</si>
  <si>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</si>
  <si>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</si>
  <si>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POIS.12.01.00-00-350/08</t>
  </si>
  <si>
    <t>XII.1. Rozwój systemu ratownictwa medycznego - Przebudowa i doposażenie SOR SPSK Nr 4 w Lublinie celem podniesienia jakości i dostępności do świadczeń medycznych w stanach nagłego zagrożenia życia</t>
  </si>
  <si>
    <t xml:space="preserve">Jaczewskiego 8 </t>
  </si>
  <si>
    <t>POIS.12.01.00-00-353/08</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</si>
  <si>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</si>
  <si>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</si>
  <si>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</si>
  <si>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</si>
  <si>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POIS.12.01.00-00-354/08</t>
  </si>
  <si>
    <t>XII.1. Rozwój systemu ratownictwa medycznego - Poprawa dostępności do świadczeń zdrowotnych z zakresu ratownictwa medycznego poprzez modernizację Szpitalnego Oddziału Ratunkowego w SPZOZ w Sieradzu</t>
  </si>
  <si>
    <t xml:space="preserve">Armi Krajowej 7 </t>
  </si>
  <si>
    <t>POIS.12.01.00-00-355/08</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</si>
  <si>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</si>
  <si>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</si>
  <si>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</si>
  <si>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</si>
  <si>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</si>
  <si>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POIS.12.01.00-00-356/08</t>
  </si>
  <si>
    <t>Wojewódzki Szpital Specjalistyczny nr 5 im. "Św. Barbary"</t>
  </si>
  <si>
    <t>POIS.12.01.00-00-358/08</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</si>
  <si>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</si>
  <si>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</si>
  <si>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</si>
  <si>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POIS.12.01.00-00-359/08</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</si>
  <si>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</si>
  <si>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</si>
  <si>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</si>
  <si>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</si>
  <si>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</si>
  <si>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POIS.12.01.00-00-361/08</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</si>
  <si>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</si>
  <si>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</si>
  <si>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</si>
  <si>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</si>
  <si>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</si>
  <si>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POIS.12.02.00-00-001/08</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</si>
  <si>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</si>
  <si>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</si>
  <si>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</si>
  <si>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</si>
  <si>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</si>
  <si>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POIS.12.02.00-00-001/09</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</si>
  <si>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</si>
  <si>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</si>
  <si>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</si>
  <si>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</si>
  <si>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</si>
  <si>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POIS.12.02.00-00-001/11</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</si>
  <si>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</si>
  <si>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</si>
  <si>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</si>
  <si>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</si>
  <si>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POIS.12.02.00-00-001/12</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</si>
  <si>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</si>
  <si>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</si>
  <si>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</si>
  <si>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</si>
  <si>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</si>
  <si>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POIS.12.02.00-00-001/13</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</si>
  <si>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</si>
  <si>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</si>
  <si>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</si>
  <si>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</si>
  <si>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POIS.12.02.00-00-001/14</t>
  </si>
  <si>
    <t>XII.2. Inwestycje w infrastrukturę ochrony zdrowia o znaczeniu ponadregionalnym - Rozbudowa i doposażenie Samodzielnego Publicznego Szpitala Klinicznego im. Prof. Adama Grucy w celu poprawy jakości i dostępności udzielanych świadczeń zdrowotnych</t>
  </si>
  <si>
    <t>POIS.12.02.00-00-002/08</t>
  </si>
  <si>
    <t>XII.2. Inwestycje w infrastrukturę ochrony zdrowia o znaczeniu ponadregionalnym - Wzrost jakości i dostępności świadczeń zdrowotnych 10 WSK z Polikliniką SPZOZ w Bydgoszczy poprzez zakup sprzętu medycznego dla intensywnej terapii.</t>
  </si>
  <si>
    <t>POIS.12.02.00-00-002/09</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</si>
  <si>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</si>
  <si>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</si>
  <si>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</si>
  <si>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</si>
  <si>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POIS.12.02.00-00-002/11</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</si>
  <si>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</si>
  <si>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</si>
  <si>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POIS.12.02.00-00-002/12</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</si>
  <si>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</si>
  <si>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</si>
  <si>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</si>
  <si>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</si>
  <si>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POIS.12.02.00-00-002/13</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</si>
  <si>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</si>
  <si>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</si>
  <si>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</si>
  <si>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</si>
  <si>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POIS.12.02.00-00-002/14</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</si>
  <si>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</si>
  <si>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</si>
  <si>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POIS.12.02.00-00-002/15</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</si>
  <si>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</si>
  <si>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</si>
  <si>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POIS.12.02.00-00-003/08</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</si>
  <si>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</si>
  <si>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</si>
  <si>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</si>
  <si>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</si>
  <si>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</si>
  <si>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POIS.12.02.00-00-003/09</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</si>
  <si>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</si>
  <si>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POIS.12.02.00-00-003/12</t>
  </si>
  <si>
    <t>XII.2. Inwestycje w infrastrukturę ochrony zdrowia o znaczeniu ponadregionalnym - Poprawa jakości diagnostyki obrazowej i leczenia poprzez wymianę systemu rezonansu magnetycznego w Wojskowym Instytucie Medycznym w Warszawie</t>
  </si>
  <si>
    <t>POIS.12.02.00-00-003/14</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</si>
  <si>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</si>
  <si>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</si>
  <si>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</si>
  <si>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</si>
  <si>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POIS.12.02.00-00-004/08</t>
  </si>
  <si>
    <t>XII.2. Inwestycje w infrastrukturę ochrony zdrowia o znaczeniu ponadregionalnym - Poprawa dostępu do usług medycznych o znaczeniu ponadregionalnym przez doposażenie Zakładu Radiologii UCK w Gdańsku w rezonans magnetyczny</t>
  </si>
  <si>
    <t>POIS.12.02.00-00-004/09</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</si>
  <si>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</si>
  <si>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</si>
  <si>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</si>
  <si>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</si>
  <si>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POIS.12.02.00-00-004/12</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</si>
  <si>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</si>
  <si>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</si>
  <si>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POIS.12.02.00-00-005/08</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</si>
  <si>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</si>
  <si>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</si>
  <si>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</si>
  <si>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</si>
  <si>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POIS.12.02.00-00-005/09</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</si>
  <si>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</si>
  <si>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</si>
  <si>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</si>
  <si>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</si>
  <si>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POIS.12.02.00-00-005/12</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</si>
  <si>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</si>
  <si>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</si>
  <si>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</si>
  <si>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</si>
  <si>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</si>
  <si>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POIS.12.02.00-00-006/12</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</si>
  <si>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</si>
  <si>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</si>
  <si>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</si>
  <si>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</si>
  <si>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POIS.12.02.00-00-007/08</t>
  </si>
  <si>
    <t>XII.2. Inwestycje w infrastrukturę ochrony zdrowia o znaczeniu ponadregionalnym - Zakup aparatury i sprzętu medycznego dla Zakładu Diagnostyki Laboratoryjnej i Immunologii Klinicznej Wieku Rozwojowego w SPDSK w Warszawie</t>
  </si>
  <si>
    <t>POIS.12.02.00-00-007/12</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</si>
  <si>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</si>
  <si>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</si>
  <si>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</si>
  <si>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</si>
  <si>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POIS.12.02.00-00-008/08</t>
  </si>
  <si>
    <t>XII.2. Inwestycje w infrastrukturę ochrony zdrowia o znaczeniu ponadregionalnym - Poprawa diagnostyki obrazowej w 4 Wojskowym Szpitalu Klinicznym we Wrocławiu.</t>
  </si>
  <si>
    <t>POIS.12.02.00-00-008/12</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</si>
  <si>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</si>
  <si>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</si>
  <si>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</si>
  <si>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</si>
  <si>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POIS.12.02.00-00-009/08</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</si>
  <si>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</si>
  <si>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</si>
  <si>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</si>
  <si>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</si>
  <si>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POIS.12.02.00-00-010/08</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</si>
  <si>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</si>
  <si>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</si>
  <si>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</si>
  <si>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POIS.12.02.00-00-011/08</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</si>
  <si>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</si>
  <si>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</si>
  <si>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</si>
  <si>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</si>
  <si>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POIS.12.02.00-00-012/08</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</si>
  <si>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</si>
  <si>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</si>
  <si>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</si>
  <si>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</si>
  <si>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</si>
  <si>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POIS.12.02.00-00-013/08</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</si>
  <si>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</si>
  <si>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</si>
  <si>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</si>
  <si>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</si>
  <si>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POIS.12.02.00-00-015/08</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</si>
  <si>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</si>
  <si>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</si>
  <si>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</si>
  <si>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POIS.12.02.00-00-016/08</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</si>
  <si>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</si>
  <si>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</si>
  <si>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POIS.12.02.00-00-017/08</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</si>
  <si>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</si>
  <si>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</si>
  <si>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</si>
  <si>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POIS.12.02.00-00-018/08</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</si>
  <si>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</si>
  <si>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</si>
  <si>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</si>
  <si>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</si>
  <si>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POIS.12.02.00-00-019/08</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</si>
  <si>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</si>
  <si>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</si>
  <si>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</si>
  <si>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</si>
  <si>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POIS.12.02.00-00-021/08</t>
  </si>
  <si>
    <t>XII.2. Inwestycje w infrastrukturę ochrony zdrowia o znaczeniu ponadregionalnym - Utworzenie Makroregionalnego Centrum Inwazyjnej Diagnostyki i Chirurgicznego Leczenia Raka Płuca w SPSK Nr 4 w Lublinie.</t>
  </si>
  <si>
    <t>POIS.12.02.00-00-022/08</t>
  </si>
  <si>
    <t>XII.2. Inwestycje w infrastrukturę ochrony zdrowia o znaczeniu ponadregionalnym - Modernizacja Kliniki Pneumonologii, Onkologii i Alergologii w SPSK nr 4 w Lublinie celem zwiększenia skuteczności wczesnej diagnostyki raka płuca</t>
  </si>
  <si>
    <t>POIS.12.02.00-00-023/08</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</si>
  <si>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</si>
  <si>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</si>
  <si>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</si>
  <si>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</si>
  <si>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POIS.12.02.00-00-024/08</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</si>
  <si>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</si>
  <si>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</si>
  <si>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POIS.12.02.00-00-026/08</t>
  </si>
  <si>
    <t>XII.2. Inwestycje w infrastrukturę ochrony zdrowia o znaczeniu ponadregionalnym - Wzrost dostępności wysokospecjalistycznych świadczeń zdrowotnych przez wymianę aparatu rezonansu magnetycznego w Szpitalu Uniwersyteckim w Bydgoszczy.</t>
  </si>
  <si>
    <t>POIS.12.02.00-00-029/08</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</si>
  <si>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</si>
  <si>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</si>
  <si>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</si>
  <si>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</si>
  <si>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</si>
  <si>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POIS.12.02.00-00-030/08</t>
  </si>
  <si>
    <t>XII.2. Inwestycje w infrastrukturę ochrony zdrowia o znaczeniu ponadregionalnym - Poprawa jakości i dostępności usług medycznych poprzez zakup aparatury obrazowej i wyrobów medycznych dla Instytutu Kardiologii w Warszawie.</t>
  </si>
  <si>
    <t>POIS.12.02.00-00-031/08</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</si>
  <si>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</si>
  <si>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</si>
  <si>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</si>
  <si>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</si>
  <si>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POIS.12.02.00-00-035/08</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</si>
  <si>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</si>
  <si>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</si>
  <si>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</si>
  <si>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</si>
  <si>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POIS.12.02.00-00-036/08</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</si>
  <si>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</si>
  <si>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</si>
  <si>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</si>
  <si>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POIS.12.02.00-00-037/08</t>
  </si>
  <si>
    <t>XII.2. Inwestycje w infrastrukturę ochrony zdrowia o znaczeniu ponadregionalnym - Poprawa jakości świadczenia usług medycznych w zakresie chirurgii małoinwazyjnej w Klinice chirurgii gastroenterologicznej i transplantologii w CSK MSWiA w Warszawie.</t>
  </si>
  <si>
    <t>POIS.12.02.00-00-038/08</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</si>
  <si>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</si>
  <si>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</si>
  <si>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</si>
  <si>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</si>
  <si>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POIS.12.02.00-00-039/08</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</si>
  <si>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</si>
  <si>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</si>
  <si>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</si>
  <si>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</si>
  <si>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POIS.12.02.00-00-041/08</t>
  </si>
  <si>
    <t>XII.2. Inwestycje w infrastrukturę ochrony zdrowia o znaczeniu ponadregionalnym - Zakup i instalacja SPECT-CT oraz modernizacja ośrodka medycyny nuklearnej w Oddziale Klinicznym Endokrynologii Szpitala Uniwersyteckiego w Krakowie.</t>
  </si>
  <si>
    <t>POIS.12.02.00-00-042/08</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</si>
  <si>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</si>
  <si>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</si>
  <si>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POIS.12.02.00-00-043/08</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</si>
  <si>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</si>
  <si>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</si>
  <si>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</si>
  <si>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</si>
  <si>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</si>
  <si>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POIS.12.02.00-00-044/08</t>
  </si>
  <si>
    <t>XII.2. Inwestycje w infrastrukturę ochrony zdrowia o znaczeniu ponadregionalnym - Zakup aparatury obrazowej oraz wyrobów medycznych na potrzeby Pracowni Hemodynamiki i Diagnostyki Obrazowej SCCS w Zabrzu.</t>
  </si>
  <si>
    <t xml:space="preserve">M. Curie-Skłodowskiej 9 </t>
  </si>
  <si>
    <t>POIS.12.02.00-00-046/08</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</si>
  <si>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</si>
  <si>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</si>
  <si>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</si>
  <si>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</si>
  <si>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POIS.12.02.00-00-047/08</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</si>
  <si>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</si>
  <si>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</si>
  <si>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</si>
  <si>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</si>
  <si>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POIS.12.02.00-00-048/08</t>
  </si>
  <si>
    <t>XII.2. Inwestycje w infrastrukturę ochrony zdrowia o znaczeniu ponadregionalnym - Zakup specjalistycznego sprzętu medycznego na potrzeby Szpitala Uniwersyteckiego Nr 2 im. dr Jana Biziela w Bydgoszczy.</t>
  </si>
  <si>
    <t>POIS.12.02.00-00-049/08</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</si>
  <si>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</si>
  <si>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</si>
  <si>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</si>
  <si>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</si>
  <si>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POIS.12.02.00-00-050/08</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</si>
  <si>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</si>
  <si>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</si>
  <si>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</si>
  <si>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</si>
  <si>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POIS.12.02.00-00-051/08</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</si>
  <si>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</si>
  <si>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</si>
  <si>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</si>
  <si>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</si>
  <si>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POIS.12.02.00-00-052/08</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</si>
  <si>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</si>
  <si>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</si>
  <si>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</si>
  <si>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</si>
  <si>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POIS.12.02.00-00-053/08</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</si>
  <si>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</si>
  <si>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</si>
  <si>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</si>
  <si>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</si>
  <si>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POIS.12.02.00-00-054/08</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</si>
  <si>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</si>
  <si>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</si>
  <si>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</si>
  <si>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</si>
  <si>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POIS.12.02.00-00-055/08</t>
  </si>
  <si>
    <t>XII.2. Inwestycje w infrastrukturę ochrony zdrowia o znaczeniu ponadregionalnym - Podniesienie jakości wysokospecjalistycznych procedur medycznych dla pacjentów Szpitala MSWiA w Lublinie poprzez doposażenie pomieszczeń szpitalnych.</t>
  </si>
  <si>
    <t>POIS.12.02.00-00-056/08</t>
  </si>
  <si>
    <t>XII.2. Inwestycje w infrastrukturę ochrony zdrowia o znaczeniu ponadregionalnym - Zakup aparatury obrazowej oraz dostosowanie infrastruktury technicznej w celu utworzenia Teleradiologicznego Centrum Diagnostycznego w WIM.</t>
  </si>
  <si>
    <t>Warszawa 44</t>
  </si>
  <si>
    <t>POIS.12.02.00-00-057/08</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</si>
  <si>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</si>
  <si>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</si>
  <si>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</si>
  <si>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POIS.12.02.00-00-058/08</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</si>
  <si>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</si>
  <si>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</si>
  <si>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</si>
  <si>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</si>
  <si>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POIS.12.02.00-00-060/08</t>
  </si>
  <si>
    <t>XII.2. Inwestycje w infrastrukturę ochrony zdrowia o znaczeniu ponadregionalnym - Opieka nad dzieckiem z niską wagą urodzeniową i wadami wrodzonymi w okresie przedporodowym, porodowym i poporodowym w ICZMP w Łodzi.</t>
  </si>
  <si>
    <t>POIS.12.02.00-00-061/08</t>
  </si>
  <si>
    <t>XII.2. Inwestycje w infrastrukturę ochrony zdrowia o znaczeniu ponadregionalnym - Poprawa efektywności przyjęć oraz dostępności i jakości diagnostyki i terapii chorób płuc ( I etap) w Instytucie Gruźlicy i Chorób Płuc w Warszawie</t>
  </si>
  <si>
    <t>POIS.12.02.00-00-062/08</t>
  </si>
  <si>
    <t>XII.2. Inwestycje w infrastrukturę ochrony zdrowia o znaczeniu ponadregionalnym - Zwiększenie dostępności i jakości diagnostycznych świadczeń zdrowotnych poprzez doposażenie Zakładu Diagnostyki Obrazowej ICZMP w Łodzi.</t>
  </si>
  <si>
    <t>POIS.12.02.00-00-063/08</t>
  </si>
  <si>
    <t>XII.2. Inwestycje w infrastrukturę ochrony zdrowia o znaczeniu ponadregionalnym - Remont Bloku Operacyjnego "A" Instytutu Centrum Zdrowia Matki Polki w Łodzi wraz z zakupem nowoczesnego wyposażenia.</t>
  </si>
  <si>
    <t>POIS.12.02.00-00-064/08</t>
  </si>
  <si>
    <t>XII.2. Inwestycje w infrastrukturę ochrony zdrowia o znaczeniu ponadregionalnym - Poprawa dostępności i jakości leczenia specjalistycznego poprzez stworzenie Centrum Diagnostyki i Leczenia Żylnej Choroby Zakrzepowo Zatorowej w Szpitalu Dzieciątka Jezus</t>
  </si>
  <si>
    <t>POIS.12.02.00-00-065/08</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</si>
  <si>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</si>
  <si>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</si>
  <si>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</si>
  <si>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POIS.12.02.00-00-066/08</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</si>
  <si>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</si>
  <si>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</si>
  <si>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POIS.12.02.00-00-067/08</t>
  </si>
  <si>
    <t>XII.2. Inwestycje w infrastrukturę ochrony zdrowia o znaczeniu ponadregionalnym - Przebudowa pomieszczeń parteru budynku SPSK 1 PUM dla Klinik: Anestezjologii i Intensywnej Terapii oraz Otolaryngologii i Onkologii Laryngologicznej</t>
  </si>
  <si>
    <t>POIS.12.02.00-00-068/08</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</si>
  <si>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</si>
  <si>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</si>
  <si>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</si>
  <si>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</si>
  <si>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POIS.12.02.00-00-069/08</t>
  </si>
  <si>
    <t>XII.2. Inwestycje w infrastrukturę ochrony zdrowia o znaczeniu ponadregionalnym - Poprawa jakości usług medycznych poprzez zakup angiografu wraz z adaptacją pomieszczeń dla Wojskowego Instytutu Medycznego w Warszawie</t>
  </si>
  <si>
    <t>POIS.12.02.00-00-070/08</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</si>
  <si>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</si>
  <si>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</si>
  <si>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</si>
  <si>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</si>
  <si>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</si>
  <si>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POIS.12.02.00-00-071/08</t>
  </si>
  <si>
    <t>XII.2. Inwestycje w infrastrukturę ochrony zdrowia o znaczeniu ponadregionalnym - Zakup urządzeń medycznych dla potrzeb SPCSK w Katowicach w celu poprawy jakości lecznictwa wysokospecjalistycznego OAiIT.</t>
  </si>
  <si>
    <t>POIS.12.02.00-00-072/08</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</si>
  <si>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</si>
  <si>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</si>
  <si>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POIS.12.02.00-00-073/08</t>
  </si>
  <si>
    <t>XII.2. Inwestycje w infrastrukturę ochrony zdrowia o znaczeniu ponadregionalnym - Podniesienie jakości i dostępności świadczeń zdrowotnych poprzez wymianę aparatury medycznej i modernizację klinik Instytutu Reumatologii w Warszawie.</t>
  </si>
  <si>
    <t>POIS.12.02.00-00-076/08</t>
  </si>
  <si>
    <t>XII.2. Inwestycje w infrastrukturę ochrony zdrowia o znaczeniu ponadregionalnym - Podniesienie bezpieczeństwa diagnostyki obrazowej poprzez unowocześnienie aparatury medycznej w Zakładzie Radiologii USK w Białymstoku.</t>
  </si>
  <si>
    <t>POIS.12.02.00-00-077/08</t>
  </si>
  <si>
    <t>XII.2. Inwestycje w infrastrukturę ochrony zdrowia o znaczeniu ponadregionalnym - Zapewnienie standardów opieki medycznej na Bloku Operacyjnym i Oddziale Intensywnej Terapii USK w Białymstoku.</t>
  </si>
  <si>
    <t>Wsparcie baz Lotniczego Pogotowia Ratunkowego (roboty budowlane, doposażenie) - etap 2</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</si>
  <si>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</si>
  <si>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</si>
  <si>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</si>
  <si>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</si>
  <si>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</si>
  <si>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</si>
  <si>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</si>
  <si>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POIS.09.01.00-00-0007/16</t>
  </si>
  <si>
    <t>Wsparcie Szpitalnego Oddziału Ratunkowego ZOZ we Włoszczowie poprzez jego rozbudowę i dostosowanie do obowiązujących przepisów oraz budowę całodobowego lądowiska dla śmigłowców ratunkowych</t>
  </si>
  <si>
    <t>ZESPÓŁ OPIEKI ZDROWOTNEJ WE WŁOSZCZOWIE IM. JANA PAWŁA II</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</si>
  <si>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</si>
  <si>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</si>
  <si>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</si>
  <si>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</si>
  <si>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</si>
  <si>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</si>
  <si>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</si>
  <si>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</si>
  <si>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</si>
  <si>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</si>
  <si>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</si>
  <si>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</si>
  <si>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POIS.09.01.00-00-0013/16</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</si>
  <si>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</si>
  <si>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</si>
  <si>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</si>
  <si>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</si>
  <si>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Poprawa efektywności działania systemu PRM na Mazowszu dzięki wzmocnieniu infrastruktury SOR w Szpitalu Bielańskim w Warszawie.</t>
  </si>
  <si>
    <t>SZPITAL BIELAŃSKI IM.KS. JERZEGO POPIEŁUSZKI SPZOZ W WARSZAWIE</t>
  </si>
  <si>
    <t>SAMODZIELNY PUBLICZNY SZPITAL WOJEWÓDZKI IM. PAPIEŻA JANA PAWŁA II W ZAMOŚCIU</t>
  </si>
  <si>
    <t>SAMODZIELNY PUBLICZNY ZAKŁAD OPIEKI ZDROWOTNEJ W WIELUNIU</t>
  </si>
  <si>
    <t>ŁÓDZKIE</t>
  </si>
  <si>
    <t>POIS.09.01.00-00-0021/16</t>
  </si>
  <si>
    <t>Rozbudowa Szpitalnego Oddziału Ratunkowego w Miejskim Szpitalu Zespolonym w Częstochowie</t>
  </si>
  <si>
    <t>SAMODZIELNY PUBLICZNY ZAKŁAD OPIEKI ZDROWOTNEJ MIEJSKI SZPITAL ZESPOLONY W CZĘSTOCHOWIE</t>
  </si>
  <si>
    <t>ŚLĄSKIE</t>
  </si>
  <si>
    <t>Częstochowa</t>
  </si>
  <si>
    <t>42-200</t>
  </si>
  <si>
    <t>Mirowska 15</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</si>
  <si>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</si>
  <si>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Poprawa jakości świadczonych usług i bezpieczeństwa pacjentów poprzez zakup wyrobów medycznych do Szpitalnego Oddziału Ratunkowego w ZOZ Bolesławiec.</t>
  </si>
  <si>
    <t>ZESPÓŁ OPIEKI ZDROWOTNEJ W BOLESŁAWCU</t>
  </si>
  <si>
    <t>DOLNOŚLĄSKIE</t>
  </si>
  <si>
    <t>ZESPÓŁ ZAKŁADÓW OPIEKI ZDROWOTNEJ W OSTROWIE WIELKOPOLSKIM</t>
  </si>
  <si>
    <t>WIELKOPOLSKIE</t>
  </si>
  <si>
    <t>Bolesława Limanowskiego 20/22</t>
  </si>
  <si>
    <t>POIS.09.01.00-00-0027/16</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</si>
  <si>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</si>
  <si>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</si>
  <si>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</si>
  <si>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</si>
  <si>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</si>
  <si>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Stanisława Staszica 4</t>
  </si>
  <si>
    <t>Przebudowa i rozbudowa SOR, budowa lądowiska wyniesionego.</t>
  </si>
  <si>
    <t>SPECJALISTYCZNE CENTRUM MEDYCZNE SPÓŁKA AKCYJNA W POLANICY-ZDRÓJ</t>
  </si>
  <si>
    <t>POIS.09.01.00-00-0030/16</t>
  </si>
  <si>
    <t>Adaptacja pomieszczeń - wydzielenie strefy zielonej oraz zakup wyposażenia w szpitalnym oddziale ratunkowym w Centralnym Szpitalu Klinicznym MSW w Warszawie w celu poprawy bezpieczeństwa zdrowotnego pacjentów.</t>
  </si>
  <si>
    <t>SZPITAL WOJEWÓDZKI IM. KARDYNAŁA STEFANA WYSZYŃSKIEGO W ŁOMŻY</t>
  </si>
  <si>
    <t>PODLASKIE</t>
  </si>
  <si>
    <t>Budowa i wyposażenie pawilonu szpitalnego oddziału ratunkowego w Ostrowcu Świętokrzyskim oraz utworzenie lądowiska dla helikopterów w celu poprawy funkcjonowania systemu ratownictwa medycznego</t>
  </si>
  <si>
    <t>ZESPÓŁ OPIEKI ZDROWOTNEJ W OSTROWCU ŚWIĘTOKRZYSKIM</t>
  </si>
  <si>
    <t>WOJEWÓDZKI SZPITAL ZESPOLONY W PŁOCKU</t>
  </si>
  <si>
    <t>Poprawa jakości świadczeń opieki zdrowotnej w Szpitalnym Oddziale Ratunkowym Mazowieckiego Szpitala Wojewódzkiego w Siedlcach Sp. z o.o.</t>
  </si>
  <si>
    <t>MAZOWIECKI SZPITAL WOJEWÓDZKI W SIEDLCACH SP. Z O.O.</t>
  </si>
  <si>
    <t>POIS.09.01.00-00-0037/16</t>
  </si>
  <si>
    <t>Międzychód (miasto)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</si>
  <si>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</si>
  <si>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</si>
  <si>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</si>
  <si>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</si>
  <si>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POIS.09.01.00-00-0045/16</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</si>
  <si>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</si>
  <si>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</si>
  <si>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</si>
  <si>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POIS.09.01.00-00-0048/16</t>
  </si>
  <si>
    <t>Budowa lądowiska wyniesionego dla śmigłowców ratowniczych wraz z niezbędną infrastrukturą oraz zakup wyposażenia SOR-u na potrzeby ChCPiO im. dr Edwarda Hankego, przy ul. Władysława Truchana 7 w Chorzowie</t>
  </si>
  <si>
    <t>SAMODZIELNY PUBLICZNY ZAKŁAD OPIEKI ZDROWOTNEJ (SPZOZ) CHORZOWSKIE CENTRUM PEDIATRII I ONKOLOGII IM. DR E. HANKEGO</t>
  </si>
  <si>
    <t>Władysława Truchana 7</t>
  </si>
  <si>
    <t xml:space="preserve">Projekt zakłada: a. budowę lądowiska wyniesionego dla śmigłowców ratunkowych wraz z niezbędna infrastrukturą (koszt całkowity: 4.881.360,24 PLN; wydatki kwalifikowalne: 4.000.000,00 PLN) b. zakup wyposażenia (wydatek kwalifikowalny: 3.210.000,00 PLN) c. wykonanie dokumentacji projektowej (wydatek kwalifikowalny: 68.326,50 PLN) d. działania informacyjno-promocyjne (wydatek kwalifikowalny: 7.000,00 PLN)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3.210.000,00 PLN c. Liczba wybudowanych lotnisk/lądowisk dla śmigłowców: 1 d. Powierzchnia płyty wybudowanego lądowiska: 573,4 m2 e. Wzrost wielkości liczby stanowisk intensywnej terapii w SOR: 1 </t>
  </si>
  <si>
    <t>POIS.09.01.00-00-0049/16</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</si>
  <si>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</si>
  <si>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</si>
  <si>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Lwowska 178a</t>
  </si>
  <si>
    <t xml:space="preserve">Zakres przedmiotowy projektu: 1) Roboty budowlane w obrębie SOR, 2) Przebudowa istniejącego lądowiska śmigłowców ratunkowych, 3) Zakup wyposażenia SOR. </t>
  </si>
  <si>
    <t>POIS.09.01.00-00-0050/16</t>
  </si>
  <si>
    <t>Budowa lądowiska i doposażenie w sprzęt medyczny Szpitalnego Oddziału Ratunkowego Szpitala Mrągowskiego Sp. z o.o. w obszarze działania Powiatu Mrągowskiego.</t>
  </si>
  <si>
    <t>SZPITAL MRĄGOWSKI IM. MICHAŁA KAJKI SP. Z O.O.</t>
  </si>
  <si>
    <t>Wolności 2</t>
  </si>
  <si>
    <t>W ramach projektu realizowane będą następujące zadania: - budowa lądowiska, - zakup wyposażenia dla SOR</t>
  </si>
  <si>
    <t>Poprawa bezpieczeństwa zdrowotnego poprzez budowę lądowiska szpitalnego oddziału ratunkowego szpitala powiatowego w Wołominie.</t>
  </si>
  <si>
    <t>SZPITAL POWIATOWY W WOŁOMINIE SAMODZIELNY ZESPÓŁ PUBLICZNYCH ZAKŁADÓW OPIEKI ZDROWOTNEJ</t>
  </si>
  <si>
    <t>Modernizacja i doposażenie Szpitalnego Oddziału Ratunkowego w Szpitalu Powiatowym im. E. Biernackiego w Mielcu.</t>
  </si>
  <si>
    <t>SZPITAL POWIATOWY IM. E. BIERNACKIEGO W MIELCU</t>
  </si>
  <si>
    <t>POIS.09.01.00-00-0060/16</t>
  </si>
  <si>
    <t>Dostosowanie infrastruktury ratownictwa medycznego SOR w SPZOZ w Kraśniku</t>
  </si>
  <si>
    <t xml:space="preserve">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</si>
  <si>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</si>
  <si>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SZPITAL WOJEWÓDZKI W POZNANIU</t>
  </si>
  <si>
    <t>Wsparcie Szpitalnego Oddziału Ratunkowego SP ZOZ w Garwolinie poprzez doposażenie w sprzęt medyczny w celu zwiększenia bezpieczeństwa zdrowotnego.</t>
  </si>
  <si>
    <t>SAMODZIELNY PUBLICZNY ZAKŁAD OPIEKI ZDROWOTNEJ W GARWOLINIE</t>
  </si>
  <si>
    <t>POIS.09.01.00-00-0065/16</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</si>
  <si>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</si>
  <si>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</si>
  <si>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</si>
  <si>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</si>
  <si>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</si>
  <si>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</si>
  <si>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POIS.09.01.00-00-0066/16</t>
  </si>
  <si>
    <t>Modernizacja Szpitalnego Oddziału Ratunkowego WS SP ZOZ w Zgorzelcu poprzez wykonanie niezbędnych inwestycji infrastrukturalnych</t>
  </si>
  <si>
    <t>WIELOSPECJALISTYCZNY SZPITAL - SAMODZIELNY PUBLICZNY ZESPÓŁ OPIEKI ZDROWOTNEJ W ZGORZELCU</t>
  </si>
  <si>
    <t>Lubańska 11-12</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</si>
  <si>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(20.000,00 PLN) oraz zarządzanie projektem (120.000,00 PLN).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20000/rok nakłady inwestycyjne na zakup aparatury medycznej: 3.203.557,44 PLN. </t>
  </si>
  <si>
    <t>SZPITAL SPECJALISTYCZNY IM. F. CEYNOWY SP. Z O.O. W WEJHEROWIE</t>
  </si>
  <si>
    <t>POMORSKIE</t>
  </si>
  <si>
    <t>Wzrost jakości oraz skuteczności działań Specjalistycznego Szpitala im. prof. A. Sokołowskiego w Szczecinie-Zdunowie w zakresie ratownictwa medycznego.</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</si>
  <si>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</si>
  <si>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</si>
  <si>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</si>
  <si>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</si>
  <si>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</si>
  <si>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</si>
  <si>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</si>
  <si>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POIS.09.01.00-00-0076/16</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</si>
  <si>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</si>
  <si>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</si>
  <si>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</si>
  <si>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</si>
  <si>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</si>
  <si>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</si>
  <si>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POIS.09.01.00-00-0079/16</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</si>
  <si>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</si>
  <si>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</si>
  <si>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</si>
  <si>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</si>
  <si>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</si>
  <si>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</si>
  <si>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</si>
  <si>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</si>
  <si>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</si>
  <si>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</si>
  <si>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</si>
  <si>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</si>
  <si>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</si>
  <si>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</si>
  <si>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</si>
  <si>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POIS.09.01.00-00-0099/16</t>
  </si>
  <si>
    <t>Rozbudowa Infrastruktury Ratownictwa Medycznego Centrum Medycznego HCP w Poznaniu poprzez budowę budynku z lądowiskiem na dachu dla helikopterów LPR oraz modernizację SOR</t>
  </si>
  <si>
    <t>CENTRUM MEDYCZNE HCP SP. Z O.O.</t>
  </si>
  <si>
    <t>61-485</t>
  </si>
  <si>
    <t>28 Czerwca 1956 r. 194</t>
  </si>
  <si>
    <t>Projekt przewiduje modernizację SOR obejmującą m.in. doposażenie w aparaturę medyczną roboty budowlane w obrębie oddziału oraz budowę lądowiska dla śmigłowców LPR</t>
  </si>
  <si>
    <t>Rozwój zaplecza medycyny ratunkowej w Szpitalu Specjalistycznym im.Ludwika Rydygiera w Krakowie poprzez doposażenie Szpitalnego Oddziału Ratunkowego</t>
  </si>
  <si>
    <t>SZPITAL SPECJALISTYCZNY IM. LUDWIKA RYDYGIERA W KRAKOWIE</t>
  </si>
  <si>
    <t>POIS.09.01.00-00-0101/16</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</si>
  <si>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</si>
  <si>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</si>
  <si>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</si>
  <si>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</si>
  <si>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</si>
  <si>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</si>
  <si>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NOWY SZPITAL SP. Z O.O.</t>
  </si>
  <si>
    <t>Mazowiecka 13B/6</t>
  </si>
  <si>
    <t>POIS.09.01.00-00-0103/16</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</si>
  <si>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</si>
  <si>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</si>
  <si>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</si>
  <si>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</si>
  <si>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</si>
  <si>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</si>
  <si>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POIS.09.01.00-00-0104/16</t>
  </si>
  <si>
    <t>Doposażenie Centrum Urazowego w Gdańsku w aparaturę medyczną</t>
  </si>
  <si>
    <t>UNIWERSYTECKIE CENTRUM KLINICZNE</t>
  </si>
  <si>
    <t>Dębinki 7</t>
  </si>
  <si>
    <t>Zakres inwestycji obejmuje zakup sprzętu w postaci: tromboelastromet 1 szt., kardiomonitor – 2 szt., system schładzania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t>
  </si>
  <si>
    <t>POIS.09.01.00-00-0105/16</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</si>
  <si>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</si>
  <si>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</si>
  <si>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</si>
  <si>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W ramach projektu zrealizowane zostaną następujące zadania: 1. przygotowanie studium wykonalności 2. zakup angiografu informacja i promocja</t>
  </si>
  <si>
    <t>POIS.09.01.00-00-0106/16</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</si>
  <si>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</si>
  <si>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</si>
  <si>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</si>
  <si>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</si>
  <si>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POIS.09.01.00-00-0108/16</t>
  </si>
  <si>
    <t>Doposażenie Centrum Urazowego Uniwersyteckiego Szpitala Klinicznego w Białymstoku</t>
  </si>
  <si>
    <t>UNIWERSYTECKI SZPITAL KLINICZNY W BIAŁYMSTOKU</t>
  </si>
  <si>
    <t xml:space="preserve"> 24A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</si>
  <si>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</si>
  <si>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POIS.09.01.00-00-0110/16</t>
  </si>
  <si>
    <t>Zakup i wdrożenie technologii NVG oraz modernizacja śmigłowców EC 135 z wersji P2+ do wersji P3</t>
  </si>
  <si>
    <t>SAMODZIELNY PUBLICZNY ZAKŁAD OPIEKI ZDROWOTNEJ LOTNICZE POGOTOWIE RATUNKOWE</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</si>
  <si>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</si>
  <si>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</si>
  <si>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POIS.09.02.00-00-0001/16</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</si>
  <si>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</si>
  <si>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</si>
  <si>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</si>
  <si>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</si>
  <si>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PLAN DZIAŁAŃ MINISTERSTWA ZDROWIA
W SEKTORZE ZDROWIA NA ROK 2017</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</si>
  <si>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</si>
  <si>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</si>
  <si>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</si>
  <si>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</si>
  <si>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</si>
  <si>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</si>
  <si>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</si>
  <si>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</si>
  <si>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</si>
  <si>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</si>
  <si>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</si>
  <si>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</si>
  <si>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t>
  </si>
  <si>
    <t>POZOSTAŁE KRYTERIA PROPONOWANE PRZEZ IZ/IP</t>
  </si>
  <si>
    <t>Uwagi</t>
  </si>
  <si>
    <t>Wniosek złożony w terminie</t>
  </si>
  <si>
    <t>horyzontalne formalne
(kryterium nr 1) - kryterium dostępu</t>
  </si>
  <si>
    <t>Datę złożenia wniosku dla projektów wybieranych w trybie pozakonkursowym określa IP/IW indywidualnie dla każdego projektu w wezwaniu do złożenia wniosku o dofinansowanie (o którym mowa w art. 48 ust 1 ustawy wdrożeniowej).</t>
  </si>
  <si>
    <t>Wniosek sporządzono na obowiązującym formularzu.</t>
  </si>
  <si>
    <t>horyzontalne formalne
(kryterium nr 2) - kryterium dostępu</t>
  </si>
  <si>
    <t>Formularz wniosku dostępny jest na stronach internetowych instytucji organizujących nabór wniosków, do których odwołanie zawiera się w ogłoszeniu o naborze projektów lub w wezwaniu do złożenia wniosku o dofinansowanie. Formularz dotyczący projektów pomocy technicznej dystrybuowany będzie indywidualnie do potencjalnych beneficjentów (wnioskodawców).</t>
  </si>
  <si>
    <t>Wniosek wypełniony jest w języku polskim.</t>
  </si>
  <si>
    <t>horyzontalne formalne
(kryterium nr 3) - kryterium dostępu</t>
  </si>
  <si>
    <t>Informacje w treści wniosku spełniają wymogi ustawy z dnia 7 października 1999 r. o języku polskim.
Tytuł i opis projektu w jasny i nie budzący wątpliwości sposób powinien obrazować faktyczne zadanie lub realizację pewnego etapu większego przedsięwzięcia, które zostanie w określonych ramach zrealizowane.</t>
  </si>
  <si>
    <t>Zgodność z realizacją zasady n+3</t>
  </si>
  <si>
    <t>horyzontalne formalne
(kryterium nr 4) - kryterium dostępu</t>
  </si>
  <si>
    <t>W ramach kryterium ocenie podlega czy harmonogram realizacji projektu nie narusza zasady n+3 w zakresie kwalifikowalności wydatków.</t>
  </si>
  <si>
    <t>Kompletność dokumentacji aplikacyjnej: wniosku i załączników.</t>
  </si>
  <si>
    <t>horyzontalne formalne
(kryterium nr 5) - kryterium dostępu</t>
  </si>
  <si>
    <t>Rodzaj załączników do wniosku o dofinansowanie i zakres informacji wymaganych w dokumentacji
aplikacyjnej dla projektów wybieranych:
• w trybie konkursowym zawarty jest w ogłoszeniu o konkursie.
• w trybie pozakonkursowym określa instytucja przyjmująca wniosek.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
Załączniki do wniosku są ważne i zgodne z odpowiednimi polskimi oraz unijnymi przepisami, szczególnie jeśli chodzi o przepisy o ochronie środowiska, przepisy ustawy z dnia 27 marca 2003 r. o planowaniu i zagospodarowaniu przestrzennym, ustawy z 7 lipca 1994 r. Prawo budowlane.</t>
  </si>
  <si>
    <t>Zgodność z Programem Operacyjnym Infrastruktura i Środowisko, „Szczegółowym opisem osi priorytetowych POIiŚ” oraz regulaminem konkursu (w przypadku projektów wybieranych w trybie konkursowym).</t>
  </si>
  <si>
    <t>horyzontalne formalne
(kryterium nr 6) - kryterium dostępu</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</si>
  <si>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</si>
  <si>
    <t>Wnioskodawca nie podlega wykluczeniu z ubiegania się o dofinansowanie.</t>
  </si>
  <si>
    <t>horyzontalne formalne
(kryterium nr 7) - kryterium dostępu</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</si>
  <si>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t>
  </si>
  <si>
    <t>Wnioskodawca nie jest przedsiębiorstwem w trudnej sytuacji w rozumieniu unijnych przepisów dotyczących pomocy państwa (jeśli dotyczy)</t>
  </si>
  <si>
    <t>horyzontalne formalne
(kryterium nr 8) - kryterium dostępu</t>
  </si>
  <si>
    <t>Czy wnioskodawca nie jest przedsiębiorstwem w trudnej sytuacji w rozumieniu Komunikatu Komisji Wytyczne dotyczące pomocy państwa na ratowanie i restrukturyzację przedsiębiorstw niefinansowych znajdujących się w trudnej sytuacji (Dz. Urz. UE 2014 C 249/01)?</t>
  </si>
  <si>
    <t>Projekt nie został zakończony przed złożeniem dokumentacji aplikacyjnej</t>
  </si>
  <si>
    <t>horyzontalne formalne
(kryterium nr 9) - kryterium dostępu</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</si>
  <si>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t>
  </si>
  <si>
    <t>Projekt nie został usunięty wcześniej z wykazu projektów zidentyfikowanych, stanowiących zał. nr 5 do SZOOP</t>
  </si>
  <si>
    <t>horyzontalne formalne
(kryterium nr 10) - kryterium dostępu</t>
  </si>
  <si>
    <t>Zgodnie z wytycznymi horyzontalnymi w zakresie system wyboru projektów, w przypadku projektów w trybie pozakonkursowym, nie ma możliwości wyboru do dofinansowania w trybie pozakonkursowym projektu, który został usunięty wcześniej z wykazu projektów zidentyfikowanych.</t>
  </si>
  <si>
    <t>Brak podwójnego finansowania</t>
  </si>
  <si>
    <t>horyzontalne formalne
(kryterium nr 11) - kryterium dostępu</t>
  </si>
  <si>
    <t>W ramach tego kryterium weryfikowane będzie, czy beneficjent przedłożył jako załącznik do wniosku o dofinansowanie oświadczenie o braku podwójnego finansowania, wynikające z „Wytycznych w zakresie kwalifikowalności wydatków w ramach Europejskiego Funduszu Rozwoju Regionalnego, Europejskiego Funduszu Społecznego oraz Funduszu Spójności na lata 2014-2020”.</t>
  </si>
  <si>
    <t>horyzontalne merytoryczne II stopnia
(kryterium nr 1) - kryterium dostępu</t>
  </si>
  <si>
    <t>Zakres wymaganych załączników projektów konkursowych zawarty jest w ogłoszeniu o konkursie. W przypadku projektów wybieranych w trybie pozakonkursowym zestawienie wymaganych dokumentów określa instytucja przyjmująca wniosek. W ramach kryterium oceniana będzie również zgodność zapisów wniosku z wymogami instrukcji do wypełnienia formularza wniosku o dofinansowanie.
Aktualna instrukcja do wypełnienia wniosku jest dostępna wraz z regulaminem konkursu bądź wskazana przez właściwą instytucje (dla projektów wybieranych w trybie pozakonkursowym).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t>
  </si>
  <si>
    <t>Spójność informacji zawartych we wniosku, załącznikach do wniosku.</t>
  </si>
  <si>
    <t>horyzontalne merytoryczne II stopnia
(kryterium nr 1.1.) - kryterium dostępu</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</si>
  <si>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</si>
  <si>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Poprawność analizy finansowej i ekonomicznej</t>
  </si>
  <si>
    <t>horyzontalne merytoryczne II stopnia
(kryterium nr 2) - kryterium dostępu</t>
  </si>
  <si>
    <t>Sprawdzana jest zgodność z Wytycznymi w zakresie zagadnień związanych z przygotowaniemprojektów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t>
  </si>
  <si>
    <t>Poprawność identyfikacji i przypisania wydatków projektu z punktu widzenia ich kwalifikowalności</t>
  </si>
  <si>
    <t>horyzontalne merytoryczne II stopnia
(kryterium nr 3) - kryterium dostępu</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</si>
  <si>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kwalifikowania wydatków …”. Ponadto weryfikowany jest sposób opisu wydatków kwalifikowalnych pod kątem uzasadnienia włączenia do wydatków kwalifikowalnych tych wydatków, dla których, zgodnie z Wytycznymi6, warunkiem koniecznym dla ich uznania za kwalifikowalne jest ich wskazanie we wniosku o dofinansowanie i w umowie o dofinansowanie.</t>
  </si>
  <si>
    <t>Gotowość techniczna projektu do realizacji na poziomie wymaganym dla danego priorytetu/działania POIiŚ</t>
  </si>
  <si>
    <t>horyzontalne merytoryczne II stopnia
(kryterium nr 4) - kryterium dostępu</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</si>
  <si>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wniosekpośrednicząca.</t>
  </si>
  <si>
    <t>Gotowość organizacyjno-instytucjonalna projektu w obszarze zawierania umów.</t>
  </si>
  <si>
    <t>horyzontalne merytoryczne II stopnia
(kryterium nr 5) - kryterium dostępu</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</si>
  <si>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kwalifikowania wydatków w ramach POIiŚ 2014-2020”7.
Kryterium spełnione jest w przypadku, gdy potencjalny beneficjent (wnioskodawca) przedstawi procedury (własne i podmiotów, o których mowa w zdaniu pierwszym) wymagane zgodnie z kryterium, które są zgodne z zasadami obowiązującymi w POIiŚ.</t>
  </si>
  <si>
    <t>Wykonalność finansowa projektu</t>
  </si>
  <si>
    <t>horyzontalne merytoryczne II stopnia
(kryterium nr 6) - kryterium dostępu</t>
  </si>
  <si>
    <t>Sytuacja finansowa potencjalnego beneficjenta/operatora (wnioskodawcy) nie zagraża realizacji i utrzymaniu rezultatów projektu, potwierdzone, wiarygodne źródła współfinansowania projektu co najmniej w okresie trwałości projektu.</t>
  </si>
  <si>
    <t>Pomoc publiczna</t>
  </si>
  <si>
    <t>horyzontalne merytoryczne II stopnia
(kryterium nr 7) - kryterium dostępu</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</si>
  <si>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t>
  </si>
  <si>
    <t>Zgodność projektu z wymaganiami prawa dotyczącego ochrony środowiska.</t>
  </si>
  <si>
    <t>horyzontalne merytoryczne II stopnia
(kryterium nr 8) - kryterium dostępu</t>
  </si>
  <si>
    <t>Trwałość projektu</t>
  </si>
  <si>
    <t>horyzontalne merytoryczne II stopnia
(kryterium nr 9) - kryterium dostępu</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</si>
  <si>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t>
  </si>
  <si>
    <t>Zasada zrównoważonego rozwoju</t>
  </si>
  <si>
    <t>horyzontalne merytoryczne II stopnia
(kryterium nr 11) - kryterium dostępu</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</si>
  <si>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t>
  </si>
  <si>
    <t>Zdolność do adaptacji do zmian klimatu i reagowania na ryzyko powodziowe (jeśli dotyczy)</t>
  </si>
  <si>
    <t>horyzontalne merytoryczne II stopnia
(kryterium nr 12) - kryterium dostępu</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</si>
  <si>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t>
  </si>
  <si>
    <t>Klauzula delokalizacyjna (jeśli dotyczy)</t>
  </si>
  <si>
    <t>horyzontalne merytoryczne II stopnia
(kryterium nr 13) - kryterium dostępu</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</si>
  <si>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</si>
  <si>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</si>
  <si>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</si>
  <si>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</si>
  <si>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</si>
  <si>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 ramach kryterium badaniu będzie podlegał wskaźnik rentowności netto.</t>
  </si>
  <si>
    <t>Wskaźnik płynności</t>
  </si>
  <si>
    <t>W ramach kryterium badaniu będzie podlegał wskaźnik płynności.</t>
  </si>
  <si>
    <t>Wskaźnik zadłużenia
wymagalnego</t>
  </si>
  <si>
    <t>W ramach kryterium badaniu będzie podlegał wskaźnik zadłużenia wymagalnego.</t>
  </si>
  <si>
    <t>Wskaźnik zadłużenia
ogólnego</t>
  </si>
  <si>
    <t>W ramach kryterium badaniu będzie podlegał wskaźnik zadłużenia ogólnego.</t>
  </si>
  <si>
    <t>Efektywność energetyczna</t>
  </si>
  <si>
    <t>Uwzględnienie w projekcie rozwiązań przyczyniających się do poprawy efektywności energetycznej, w szczególności do obniżenia zużycia energii lub efektywniejszego jej wykorzystywania/zmniejszenia energochłonności obiektu.</t>
  </si>
  <si>
    <t>W ramach kryterium badaniu będzie podlegała ekonomiczna stopa zwrotu(ERR) wyrażona w % w 10-cio letnim okresie referencyjnym analizy.</t>
  </si>
  <si>
    <t>Ponadregionalność projektu</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</si>
  <si>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t>
  </si>
  <si>
    <t>Zgodność projektu ze Strategią Unii Europejskiej dla regionu Morza Bałtyckiego (SUE RMB)</t>
  </si>
  <si>
    <t>Sprawdzane jest, w jakim stopniu  projekt jest zgodny lub komplementarny z celami Strategii Unii Europejskiej dla regionu Morza Bałtyckiego.</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</si>
  <si>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</si>
  <si>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</si>
  <si>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</si>
  <si>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Posiadanie przez podmiot leczniczy informatycznych systemów szpitalnych.</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</si>
  <si>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</si>
  <si>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</si>
  <si>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</si>
  <si>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 xml:space="preserve">Inwestycja posiada pozytywną opinię o celowości inwestycji (dalej: OCI), o której mowa w ustawie o świadczeniach opieki zdrowotnej finansowanych ze środków publicznych.
</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</si>
  <si>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</si>
  <si>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Adekwatność działań do potrzeb</t>
  </si>
  <si>
    <t>formalne dla działania 9.2
(kryterium nr 15) - kryterium dostępu</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</si>
  <si>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(chyba,że spełniony jest warunek, o którym mowa w tirecie pierwszym) – dotyczy szpitali.</t>
  </si>
  <si>
    <t xml:space="preserve">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</si>
  <si>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</si>
  <si>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formalne dla działania 9.2
(kryterium nr 16) - kryterium dostępu</t>
  </si>
  <si>
    <t>Wnioskodawca dysponuje lub najpóźniej w dniu zakończenia okresu kwalifikowalności wydatków określonego w umowie o dofinansowanie projektu będzie dysponował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</si>
  <si>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</si>
  <si>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17) - kryterium dostępu</t>
  </si>
  <si>
    <t xml:space="preserve">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t>
  </si>
  <si>
    <r>
      <t>Pozytywna rekomendacja Komitetu Sterującego ds. koordynacji interwencji EFSI w sektorze zdrowia</t>
    </r>
    <r>
      <rPr>
        <sz val="7"/>
        <color theme="1"/>
        <rFont val="Calibri"/>
        <family val="2"/>
        <charset val="238"/>
        <scheme val="minor"/>
      </rPr>
      <t xml:space="preserve"> 4 
4Dotyczy tylko projektów wybieranych do dofinansowania w trybie pozakonkursowym oraz projektów dotyczących utworzenia nowego ośrodka kardiochirurgicznego dla dzieci niezależnie od trybu wyboru projektu do realizacji.</t>
    </r>
  </si>
  <si>
    <t>formalne dla działania 9.2
(kryterium nr 12) - kryterium dostępu</t>
  </si>
  <si>
    <t>Projekt uzyskał pozytywną rekomendację Komitetu Sterującego ds. koordynacji interwencji EFSI w sektorze zdrowia wyrażoną we właściwej uchwale (dotyczy tylko projektów wybieranych do dofinansowania w trybie pozakonkursowym oraz projektów dotyczących utworzenia nowego ośrodka kardiochirurgicznego dla dzieci niezależnie od trybu wyboru projektu do realizacji).</t>
  </si>
  <si>
    <t>Efektywność kosztowa projektu (racjonalność i efektywność wydatków projektu)</t>
  </si>
  <si>
    <t>Zakres wsparcia</t>
  </si>
  <si>
    <t>formalne dla działania 9.2
(kryterium nr 18) - kryterium dostępu</t>
  </si>
  <si>
    <t>Projekt nie wspiera dużych instytucji udzielających świadczeń opiekuńczych i pielęgnacyjnych zdefiniowanych w polskim prawie, dostarczających usług opieki dedykowanych dla osób niepełnosprawnych, dzieci, osób starszych i niepełnosprawnych umysłowo.</t>
  </si>
  <si>
    <r>
      <t xml:space="preserve">Posiadanie przez podmiot leczniczy akredytacji wydanej na podstawie ustawy z dnia 6 listopada 2008 r. o akredytacji w ochronie zdrowia(dalej: akredytacji) lub jest w okresie przygotowawczym do przeprowadzenia wizyty akredytacyjnej </t>
    </r>
    <r>
      <rPr>
        <i/>
        <sz val="7"/>
        <color theme="1"/>
        <rFont val="Calibri"/>
        <family val="2"/>
        <charset val="238"/>
        <scheme val="minor"/>
      </rPr>
      <t>17</t>
    </r>
    <r>
      <rPr>
        <i/>
        <sz val="10"/>
        <color theme="1"/>
        <rFont val="Calibri"/>
        <family val="2"/>
        <charset val="238"/>
        <scheme val="minor"/>
      </rPr>
      <t xml:space="preserve">  lub posiada certyfikat normy EN 15224 – Usługi Ochrony Zdrowia – System Zarządzania Jakością.  
</t>
    </r>
    <r>
      <rPr>
        <i/>
        <sz val="7"/>
        <color theme="1"/>
        <rFont val="Calibri"/>
        <family val="2"/>
        <charset val="238"/>
        <scheme val="minor"/>
      </rPr>
      <t>17 Okres przygotowawczy rozpoczyna się od daty podpisania umowy w zakresie przeprowadzenia przeglądu akredytacyjnego przez podmiot leczniczy.</t>
    </r>
  </si>
  <si>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</si>
  <si>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</si>
  <si>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</si>
  <si>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t>
  </si>
  <si>
    <r>
      <t xml:space="preserve">Podmiot leczniczy udziela świadczeń opieki zdrowotnej w ramach modelu opieki koordynowanej </t>
    </r>
    <r>
      <rPr>
        <i/>
        <sz val="7"/>
        <color theme="1"/>
        <rFont val="Calibri"/>
        <family val="2"/>
        <charset val="238"/>
        <scheme val="minor"/>
      </rPr>
      <t>19.
19 Rozumianej zgodnie z definicją opieki koordynowanej zawartej w Podrozdziale 6.3.2.3 Krajowych ram strategicznych. Policy paper dla ochrony zdrowia na lata 2014-2020 (str. 191).</t>
    </r>
  </si>
  <si>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</si>
  <si>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r>
      <t>Badania kliniczne niekomercyjne</t>
    </r>
    <r>
      <rPr>
        <sz val="7"/>
        <color theme="1"/>
        <rFont val="Calibri"/>
        <family val="2"/>
        <charset val="238"/>
        <scheme val="minor"/>
      </rPr>
      <t xml:space="preserve"> 20      
20 Badania kliniczne niekomercyjne w rozumieniu art. 37ia ustawy z dnia 6 września 2001 r. Prawo farmaceutyczne (Dz. U. z 2008 r., nr 45, poz. 271 z późn. zm).</t>
    </r>
  </si>
  <si>
    <t xml:space="preserve">Realizowanie przez podmiot leczniczy badań klinicznych niekomercyjnych.                                                                                                                        </t>
  </si>
  <si>
    <r>
      <t xml:space="preserve">Efektywność w wymiarze technicznym </t>
    </r>
    <r>
      <rPr>
        <sz val="7"/>
        <color theme="1"/>
        <rFont val="Calibri"/>
        <family val="2"/>
        <charset val="238"/>
        <scheme val="minor"/>
      </rPr>
      <t>21
21 Dane wyłącznie w odniesieniu do komórek organizacyjnych podmiotu leczniczego powiązanych z  projektem.</t>
    </r>
  </si>
  <si>
    <t>Poziom wykorzystania (obłożenie) łóżek w oddziałach lub innych jednostkach organizacyjnych objętych zakresem projektu (dane za rok poprzedzający rok złożenia wniosku o dofinansowanie)</t>
  </si>
  <si>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</si>
  <si>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</si>
  <si>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</si>
  <si>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</si>
  <si>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r>
      <t xml:space="preserve">Wpływ realizacji projektu na skrócenie średniego czasu hospitalizacji  </t>
    </r>
    <r>
      <rPr>
        <i/>
        <sz val="7"/>
        <color theme="1"/>
        <rFont val="Calibri"/>
        <family val="2"/>
        <charset val="238"/>
        <scheme val="minor"/>
      </rPr>
      <t xml:space="preserve">34 </t>
    </r>
    <r>
      <rPr>
        <i/>
        <sz val="10"/>
        <color theme="1"/>
        <rFont val="Calibri"/>
        <family val="2"/>
        <charset val="238"/>
        <scheme val="minor"/>
      </rPr>
      <t xml:space="preserve">na oddziałach lub innych jednostkach organizacyjnych szpitala objętych zakresem projektu w drugim roku po zakończeniu realizacji projektu w stosunku do roku bazowego (rok poprzedzający rok złożenia wniosku o dofinansowanie).
</t>
    </r>
    <r>
      <rPr>
        <i/>
        <sz val="7"/>
        <color theme="1"/>
        <rFont val="Calibri"/>
        <family val="2"/>
        <charset val="238"/>
        <scheme val="minor"/>
      </rPr>
      <t>34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</si>
  <si>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</si>
  <si>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</si>
  <si>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Wpływ realizacji projektu na spadek ryzyka wystąpienia zakażeń szpitalnych na oddziałach lub innych jednostkach organizacyjnych szpitala objętych zakresem projektu w stosunku do roku bazowego (rok poprzedzający rok złożenia wniosku o dofinansowanie).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</si>
  <si>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</si>
  <si>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</si>
  <si>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Wnioskodawca udziela lub będzie udzielał najpóźniej po zrealizowaniu projektu świadczeń zdrowotnych przy użyciu narzędzi telemedycznych  w ramach oddziałów lub jednostek organizacyjnych szpitala objętych zakresem projektu w celu poprawy jakości i trafności wdrażanych metod leczenia.</t>
  </si>
  <si>
    <t xml:space="preserve">Efektywność ekonomiczna </t>
  </si>
  <si>
    <t>formalne dla działania 9.2
(kryterium nr 13) - kryterium dostępu</t>
  </si>
  <si>
    <t>formalne dla działania 9.2
(kryterium nr 14.1-14.2) - kryterium dostępu</t>
  </si>
  <si>
    <t>formalne dla działania 9.2
(kryterium nr 19)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</si>
  <si>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</si>
  <si>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t xml:space="preserve">Wydatki są racjonalne, tzn. oparte na wiarygodnych źródłach, tj.
- w zakresie robót budowlanych – kosztorys inwestorski oparty o aktualny cennik dostępny na rynku dotyczący cen w budownictwie
-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t>
  </si>
  <si>
    <r>
      <t xml:space="preserve">Kadra medyczna do obsługi wyrobów medycznych*            * </t>
    </r>
    <r>
      <rPr>
        <sz val="8"/>
        <color theme="1"/>
        <rFont val="Calibri"/>
        <family val="2"/>
        <charset val="238"/>
        <scheme val="minor"/>
      </rPr>
      <t>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</si>
  <si>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sz val="8"/>
        <color theme="1"/>
        <rFont val="Calibri"/>
        <family val="2"/>
        <charset val="238"/>
        <scheme val="minor"/>
      </rPr>
      <t>* Dotyczy projektów zakładających zakup aparatury medycznej w zakresie rzeczowym projektu. Spełnienie tego warunku będzie elementem kontroli w czasie realizacji projektu oraz po zakończeniu jego realizacji w ramach tzw. kontroli trwałośc</t>
    </r>
    <r>
      <rPr>
        <sz val="10"/>
        <color theme="1"/>
        <rFont val="Calibri"/>
        <family val="2"/>
        <charset val="238"/>
        <scheme val="minor"/>
      </rPr>
      <t>i.</t>
    </r>
  </si>
  <si>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2013 r. poz. 1235 z późn.zm);
• ustawą z dnia 27 kwietnia 2001 r. Prawo ochrony środowiska (t.j. Dz.U. z 2013 r. poz. 1232 z poźn.zm);
• ustawą z dnia 16 kwietnia 2004 r. o ochronie przyrody (t.j. Dz.U. z 2013 r. poz. 627 z późn.zm);
• ustawą z dnia 18 lipca 2001 r. Prawo wodne (t.j. Dz.U. z 2012 r. poz. 145 z późn.zm).
Weryfikacji podlega pełna dokumentacja, zgodnie z regulaminem konkursu lub wezwaniem do złożenia wniosku o dofinansowanie dla projektu pozakonkursowego.</t>
  </si>
  <si>
    <t>Anna Goławska, z-ca Dyrektora Departamentu Funduszy Europejskich i e-Zdrowia,
+48 22 530 0 360, email: a.golawska@mz.gov.pl</t>
  </si>
  <si>
    <t>SAMODZIELNY PUBLICZNY SPECJALISTYCZNY SZPITAL ZACHODNI IM. JANA PAWŁA II W GRODZISKU MAZOWIECKIM</t>
  </si>
  <si>
    <t>POIS.09.01.00-00-0020/16</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</si>
  <si>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</si>
  <si>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</si>
  <si>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</si>
  <si>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</si>
  <si>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</si>
  <si>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POIS.09.01.00-00-0024/16</t>
  </si>
  <si>
    <t xml:space="preserve">Doposażenie w sprzęt medyczny oraz infrastrukturę informatyczną ze szczególnym uwzględnieniem obszaru intensywnego nadzoru Szpitalnego Oddziału Ratunkowego Szpitala Specjalistycznego im. S. Żeromskiego w Krakowie </t>
  </si>
  <si>
    <t>Przedmiotem projektu jest: - zakup aparatury medyczne na potrzeby SOR - Zakup i montaż systemu monitoringu - Zakup niezbędnego sprzętu IT do celów administracyjnych SOR</t>
  </si>
  <si>
    <t>SAMODZIELNY PUBLICZNY ZAKŁAD OPIEKI ZDROWOTNEJ W SIEMIATYCZACH</t>
  </si>
  <si>
    <t>POIS.09.01.00-00-0107/16</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</si>
  <si>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</si>
  <si>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</si>
  <si>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</si>
  <si>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</si>
  <si>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</si>
  <si>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POIS.09.01.00-00-0109/16</t>
  </si>
  <si>
    <t>Rozbudowa i doposażenie SPSZOZ „Zdroje” w Szczecinie celem utworzenia szpitalnego oddziału ratunkowego dla dzieci wraz z budową wyniesionego na dach lądowiska dla śmigłowców sanitarnych</t>
  </si>
  <si>
    <t>70-780</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</si>
  <si>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</si>
  <si>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SAMODZIELNY PUBLICZNY SZPITAL KLINICZNY NR 6 ŚLĄSKIEGO UNIWERSYTETU MEDYCZNEGO W KATOWICACH GÓRNOŚLĄSKIE CENTRUM ZDROWIA DZIECKA IM. JANA PAWŁA II</t>
  </si>
  <si>
    <t>POIS.09.01.00-00-0111/16</t>
  </si>
  <si>
    <t>Utworzenie Centrum Urazowego dla Dzieci w Górnośląskim Centrum Zdrowia Dziecka w Katowicach</t>
  </si>
  <si>
    <t>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(Dz. U. z 2015</t>
  </si>
  <si>
    <t>SZPITAL UNIWERSYTECKI NR 1 IM. DR. A. JURASZA W BYDGOSZCZY</t>
  </si>
  <si>
    <t>POIS.09.01.00-00-0113/16</t>
  </si>
  <si>
    <t>Doposażenie Centrum Urazowego funkcjonującego w ramach Szpitala Uniwersyteckiego nr 1 im. dr. A. Jurasza w Bydgoszczy</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</si>
  <si>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 szt. 10, wiertarka wielozadaniowa – szt. 1, aparat do neuromonitoringu śródoperacyjnego – szt. 1.</t>
  </si>
  <si>
    <t>UNIWERSYTECKI DZIECIĘCY SZPITAL KLINICZNY W BIAŁYMSTOKU IM. L. ZAMENHOFA</t>
  </si>
  <si>
    <t>POIS.09.01.00-00-0114/16</t>
  </si>
  <si>
    <t>Utworzenie Centrum Urazowego dla dzieci w Uniwersyteckim Dziecięcym Szpitalu Klinicznym w Białymstoku</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</si>
  <si>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</si>
  <si>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SZPITAL KIELECKI ŚW. ALEKSANDRA SP Z O. O.</t>
  </si>
  <si>
    <t>POIS.09.01.00-00-0115/16</t>
  </si>
  <si>
    <t>Rozbudowa i doposażenie Szpitala Kieleckiego św. Aleksandra w Kielcach wraz z budową lądowiska dla helikopterów celem utworzenia Szpitalnego oddziału ratunkowego</t>
  </si>
  <si>
    <t>25-316</t>
  </si>
  <si>
    <t>Roboty budowlane, doposażenie, budowa lądowiska.</t>
  </si>
  <si>
    <t>SAMODZIELNY PUBLICZNY ZAKŁAD OPIEKI ZDROWOTNEJ UNIWERSYTECKI SZPITAL KLINICZNY NR 1 IM. NORBERTA BARLICKIEGO UNIWERSYTETU MEDYCZNEGO W ŁODZI</t>
  </si>
  <si>
    <t>POIS.09.01.00-00-0119/16</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</si>
  <si>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</si>
  <si>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</si>
  <si>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</si>
  <si>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POIS.09.01.00-00-0122/16</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</si>
  <si>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</si>
  <si>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</si>
  <si>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</si>
  <si>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</si>
  <si>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</si>
  <si>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POIS.09.01.00-00-0123/16</t>
  </si>
  <si>
    <t>Dostosowanie Klinicznego Szpitala Wojewódzkiego Nr 2 im. Św. Jadwigi Królowej w Rzeszowie na potrzeby funkcjonowania centrum urazowego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</si>
  <si>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pacjentka – 1 sztuka, 2. w odniesieniu do bloku operacyjnego: - mikroskop optyczny – 1 sztuka. </t>
  </si>
  <si>
    <t>WOJEWÓDZKI SZPITAL SPECJALISTYCZNY IM. M.KOPERNIKA W ŁODZI</t>
  </si>
  <si>
    <t>POIS.09.01.00-00-0124/16</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</si>
  <si>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</si>
  <si>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</si>
  <si>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</si>
  <si>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POIS.09.01.00-00-0125/16</t>
  </si>
  <si>
    <t>Doposażenie w sprzęt medyczny centrum urazowego przy ul. Szwajcarskiej 3 w Poznaniu</t>
  </si>
  <si>
    <t>61-285</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</si>
  <si>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</si>
  <si>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SAMODZIELNY PUBLICZNY WOJEWÓDZKI SZPITAL CHIRURGII URAZOWEJ IM. DR. JANUSZA DAABA W PIEKARACH ŚLĄSKICH</t>
  </si>
  <si>
    <t>POIS.09.01.00-00-0126/16</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</si>
  <si>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</si>
  <si>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</si>
  <si>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</si>
  <si>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</si>
  <si>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</si>
  <si>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POIS.09.01.00-00-0134/16</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</si>
  <si>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</si>
  <si>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</si>
  <si>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 xml:space="preserve"> 28</t>
  </si>
  <si>
    <t>Daleka 11</t>
  </si>
  <si>
    <t>os. Na Skarpie 66</t>
  </si>
  <si>
    <t>Szpitalna 8</t>
  </si>
  <si>
    <t>Mączna 4</t>
  </si>
  <si>
    <t xml:space="preserve"> 16</t>
  </si>
  <si>
    <t>Marii Curie Skłodowskiej 9</t>
  </si>
  <si>
    <t>Jerzego Waszyngtona 17</t>
  </si>
  <si>
    <t>Generała Tadeusza Kościuszki 22</t>
  </si>
  <si>
    <t>dr. Stefana Kopcińskiego 22</t>
  </si>
  <si>
    <t>Szpitalna 5</t>
  </si>
  <si>
    <t>Lwowska 60</t>
  </si>
  <si>
    <t>Pabianicka 62</t>
  </si>
  <si>
    <t>Szwajcarska 3</t>
  </si>
  <si>
    <t>Bytomska 62</t>
  </si>
  <si>
    <t>Szaserów 128</t>
  </si>
  <si>
    <t>Cały Kraj</t>
  </si>
  <si>
    <t>FISZKA PROJEKU POZAKONKURSOWEGO</t>
  </si>
  <si>
    <t>Informacje z fiszki WPZ</t>
  </si>
  <si>
    <t>Nr projektu w Planie Działań</t>
  </si>
  <si>
    <t>n/d</t>
  </si>
  <si>
    <t>Tytuł projektu</t>
  </si>
  <si>
    <t>A.1</t>
  </si>
  <si>
    <t>Beneficjent</t>
  </si>
  <si>
    <t>A.10</t>
  </si>
  <si>
    <t>Powiat:</t>
  </si>
  <si>
    <t>TERYT:</t>
  </si>
  <si>
    <t>Zakres terytorialny inwestycji</t>
  </si>
  <si>
    <t>ogólnopolski</t>
  </si>
  <si>
    <t>nd.</t>
  </si>
  <si>
    <t>Oś priorytetowa</t>
  </si>
  <si>
    <t>IX Wzmocnienie strategicznej infrastruktury ochrony zdrowia</t>
  </si>
  <si>
    <t>Działanie</t>
  </si>
  <si>
    <t>9.2 Infrastruktura ponadregionalnych podmiotów leczniczych</t>
  </si>
  <si>
    <t>Poddziałanie</t>
  </si>
  <si>
    <t>INFORMACJE O PROJEKCIE</t>
  </si>
  <si>
    <t>Cel zgodnie z Policy Paper</t>
  </si>
  <si>
    <t>C. Poprawa efektywności i organizacji systemu opieki zdrowotnej w kontekście zmieniającej się sytuacji demograficznej i epidemiologicznej oraz wspieranie badań naukowych, rozwoju technologicznego i innowacji w ochronie zdrowia</t>
  </si>
  <si>
    <t xml:space="preserve">Narzędzie zgodnie z Policy Paper </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</si>
  <si>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</si>
  <si>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</si>
  <si>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</si>
  <si>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</si>
  <si>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</si>
  <si>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</si>
  <si>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</si>
  <si>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</si>
  <si>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</si>
  <si>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A.3</t>
  </si>
  <si>
    <t>Strategiczność projektu</t>
  </si>
  <si>
    <t>Opis wpływu projektu na efektywność kosztową projektu oraz efektywność finansową Beneficjenta</t>
  </si>
  <si>
    <t>Cel projektu</t>
  </si>
  <si>
    <t>Opis projektu</t>
  </si>
  <si>
    <t>A.12</t>
  </si>
  <si>
    <t>Opis zgodności projektu 
z mapami potrzeb zdrowotnych</t>
  </si>
  <si>
    <t>A.4</t>
  </si>
  <si>
    <t>A.15</t>
  </si>
  <si>
    <t>Źródła finansowania</t>
  </si>
  <si>
    <t>2014-2016</t>
  </si>
  <si>
    <t>Razem</t>
  </si>
  <si>
    <t>Planowany koszt całkowity 
[PLN]</t>
  </si>
  <si>
    <t>A.5</t>
  </si>
  <si>
    <t>Planowany koszt kwalifikowalny [PLN]</t>
  </si>
  <si>
    <t>A.6</t>
  </si>
  <si>
    <t>Planowane dofinansowanie UE [PLN]</t>
  </si>
  <si>
    <t>A.8</t>
  </si>
  <si>
    <t>Planowane dofinansowanie UE 
[%]</t>
  </si>
  <si>
    <t>Działania w projekcie</t>
  </si>
  <si>
    <t>Nazwa zadania</t>
  </si>
  <si>
    <t>Opis działania</t>
  </si>
  <si>
    <t>Szacunkowa wartość całkowita zadania [PLN]</t>
  </si>
  <si>
    <t>A.14</t>
  </si>
  <si>
    <t>Nazwa wskaźnika</t>
  </si>
  <si>
    <t>Rodzaj  [produktu/ rezultatu]</t>
  </si>
  <si>
    <t>Sposób pomiaru</t>
  </si>
  <si>
    <t>Szacowana wartość osiągnięta dzięki realizacji projektu</t>
  </si>
  <si>
    <t>Wartość docelowa zakładana w PO/SZOOP</t>
  </si>
  <si>
    <t>Liczba leczonych w podmiotach leczniczych objętych wsparciem (wartość bezwględna)</t>
  </si>
  <si>
    <t>rezultat</t>
  </si>
  <si>
    <t>osoby/rok</t>
  </si>
  <si>
    <t>brak danych</t>
  </si>
  <si>
    <t>Liczba wspartych podmiotów leczniczych</t>
  </si>
  <si>
    <t>produkt</t>
  </si>
  <si>
    <t>szt.</t>
  </si>
  <si>
    <t>Liczba wspartych podmiotów leczniczych, w tym liczba wspartych podmiotów leczniczych z wyłączeniem ratownictwa medycznego</t>
  </si>
  <si>
    <t>Nakłady inwestycyjne na zakup aparatury medycznej</t>
  </si>
  <si>
    <t>PLN</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</si>
  <si>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</si>
  <si>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</si>
  <si>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</si>
  <si>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</si>
  <si>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</si>
  <si>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</si>
  <si>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</si>
  <si>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</si>
  <si>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</si>
  <si>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</si>
  <si>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</si>
  <si>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</si>
  <si>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</si>
  <si>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</si>
  <si>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</si>
  <si>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</si>
  <si>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</si>
  <si>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</si>
  <si>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</si>
  <si>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</si>
  <si>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</si>
  <si>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</si>
  <si>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</si>
  <si>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</si>
  <si>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</si>
  <si>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</si>
  <si>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</si>
  <si>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</si>
  <si>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</si>
  <si>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</si>
  <si>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</si>
  <si>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</si>
  <si>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</si>
  <si>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</si>
  <si>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</si>
  <si>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</si>
  <si>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</si>
  <si>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</si>
  <si>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</si>
  <si>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</si>
  <si>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</si>
  <si>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</si>
  <si>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</si>
  <si>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</si>
  <si>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</si>
  <si>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</si>
  <si>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</si>
  <si>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</si>
  <si>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</si>
  <si>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</si>
  <si>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</si>
  <si>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</si>
  <si>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</si>
  <si>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</si>
  <si>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</si>
  <si>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</si>
  <si>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</si>
  <si>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</si>
  <si>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</si>
  <si>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</si>
  <si>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</si>
  <si>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</si>
  <si>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</si>
  <si>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</si>
  <si>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</si>
  <si>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</si>
  <si>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</si>
  <si>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</si>
  <si>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</si>
  <si>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</si>
  <si>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</si>
  <si>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2017.07</t>
  </si>
  <si>
    <t>Planowany okres realizacji projektu [RRRR.MM]</t>
  </si>
  <si>
    <t>Planowana data rozpoczęcia  
[RRRR.MM]</t>
  </si>
  <si>
    <t>Planowana data zakończenia 
[RRRR.MM]</t>
  </si>
  <si>
    <t>Planowana data złożenia wniosku 
o dofinansowanie [RRRR.MM]</t>
  </si>
  <si>
    <t xml:space="preserve">Wskaźniki
</t>
  </si>
  <si>
    <t>2017.11</t>
  </si>
  <si>
    <t>Promocja projektu</t>
  </si>
  <si>
    <t>2018.08</t>
  </si>
  <si>
    <t>Zarządzanie projektem</t>
  </si>
  <si>
    <t>2017.12</t>
  </si>
  <si>
    <t>2017.10</t>
  </si>
  <si>
    <t>350 mln</t>
  </si>
  <si>
    <t>KRYTERIA WYBORU PROJEKTÓW - Działanie 9.2  kryteria właściwe dla projektów z zakresu chorób układu krążenia, nowotworowych, układu kostno-stawow-mięśniowego, chorób układu oddechowego, ginekologii, położnictwa, neonatologii, pediatrii - dodatkowe formalne</t>
  </si>
  <si>
    <r>
      <t>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5</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 </t>
    </r>
    <r>
      <rPr>
        <sz val="7"/>
        <color theme="1"/>
        <rFont val="Calibri"/>
        <family val="2"/>
        <charset val="238"/>
        <scheme val="minor"/>
      </rPr>
      <t>6</t>
    </r>
    <r>
      <rPr>
        <sz val="10"/>
        <color theme="1"/>
        <rFont val="Calibri"/>
        <family val="2"/>
        <charset val="238"/>
        <scheme val="minor"/>
      </rPr>
      <t xml:space="preserve">
</t>
    </r>
    <r>
      <rPr>
        <sz val="7"/>
        <color theme="1"/>
        <rFont val="Calibri"/>
        <family val="2"/>
        <charset val="238"/>
        <scheme val="minor"/>
      </rPr>
      <t xml:space="preserve"> 5 W przypadku projektów, w ramach których nie przewiduje się zwiększenia zakresu udzielania świadczeń opieki zdrowotnej. Spełnienie tego warunku będzie elementem kontroli w czasie realizacji projektu oraz po zakończeniu jego realizacji w ramach tzw. kontroli trwałości.
 6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 xml:space="preserve">.
</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</si>
  <si>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7"/>
        <color theme="1"/>
        <rFont val="Calibri"/>
        <family val="2"/>
        <charset val="238"/>
        <scheme val="minor"/>
      </rPr>
      <t>9</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7"/>
        <color theme="1"/>
        <rFont val="Calibri"/>
        <family val="2"/>
        <charset val="238"/>
        <scheme val="minor"/>
      </rPr>
      <t>10</t>
    </r>
    <r>
      <rPr>
        <sz val="10"/>
        <color theme="1"/>
        <rFont val="Calibri"/>
        <family val="2"/>
        <charset val="238"/>
        <scheme val="minor"/>
      </rPr>
      <t xml:space="preserve">  budowy nowego obiektu; 
•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t>
    </r>
    <r>
      <rPr>
        <sz val="7"/>
        <color theme="1"/>
        <rFont val="Calibri"/>
        <family val="2"/>
        <charset val="238"/>
        <scheme val="minor"/>
      </rPr>
      <t>9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10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t>
    </r>
    <r>
      <rPr>
        <sz val="10"/>
        <color theme="1"/>
        <rFont val="Calibri"/>
        <family val="2"/>
        <charset val="238"/>
        <scheme val="minor"/>
      </rPr>
      <t xml:space="preserve">
</t>
    </r>
  </si>
  <si>
    <t>formalne dla działania 9.2
(kryterium nr 16.7) - kryterium dostępu</t>
  </si>
  <si>
    <t xml:space="preserve"> 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</si>
  <si>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16.6) - kryterium dostępu</t>
  </si>
  <si>
    <r>
      <t xml:space="preserve"> Projekty dotyczące oddziałów o charakterze zabiegowym</t>
    </r>
    <r>
      <rPr>
        <sz val="6"/>
        <color theme="1"/>
        <rFont val="Calibri"/>
        <family val="2"/>
        <charset val="238"/>
        <scheme val="minor"/>
      </rPr>
      <t>15</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t>
    </r>
    <r>
      <rPr>
        <sz val="7"/>
        <color theme="1"/>
        <rFont val="Calibri"/>
        <family val="2"/>
        <charset val="238"/>
        <scheme val="minor"/>
      </rPr>
      <t>15 Dotyczy projektów przewidujących w zakresie wsparcia oddziały o charakterze zabiegowym zgodnie z danymi dostępnymi na platformie danych Baza Analiz Systemowych i Wdrożeniowych.</t>
    </r>
  </si>
  <si>
    <t xml:space="preserve">KRYTERIA WYBORU PROJEKTÓW - Działanie 9.2 kryteria merytoryczne I stopnia właściwe dla projektów z zakresu chorób układu krążenia, nowotworowych, układu kostno-stawow-mięśniowego, chorób układu oddechowego, ginekologii, położnictwa, neonatologii, pediatrii </t>
  </si>
  <si>
    <t>merytoryczne I stopnia dla działania 9.2
(kryterium nr 1) - kryterium premiujące - 6 pkt</t>
  </si>
  <si>
    <t>merytoryczne I stopnia dla działania 9.2
(kryterium nr 2.1.) - kryterium premiujące - 3 pkt</t>
  </si>
  <si>
    <t>merytoryczne I stopnia dla działania 9.2
(kryterium nr 2.2.)- kryterium premiujące - 3 pkt</t>
  </si>
  <si>
    <t>merytoryczne I stopnia dla działania 9.2
(kryterium nr 2.3.)- kryterium premiujące - 3 pkt</t>
  </si>
  <si>
    <t>merytoryczne I stopnia dla działania 9.2
(kryterium nr 2.4.)- kryterium premiujące - 2 pkt</t>
  </si>
  <si>
    <t xml:space="preserve"> 3. 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</si>
  <si>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merytoryczne I stopnia dla działania 9.2
(kryterium nr 3)- kryterium premiujące - 8 pkt</t>
  </si>
  <si>
    <r>
      <t xml:space="preserve">Przedstawienie przez wnioskodawcę zatwierdzonego przez podmiot tworzący programu restrukturyzacji </t>
    </r>
    <r>
      <rPr>
        <i/>
        <sz val="7"/>
        <color theme="1"/>
        <rFont val="Calibri"/>
        <family val="2"/>
        <charset val="238"/>
        <scheme val="minor"/>
      </rPr>
      <t>18</t>
    </r>
    <r>
      <rPr>
        <i/>
        <sz val="10"/>
        <color theme="1"/>
        <rFont val="Calibri"/>
        <family val="2"/>
        <charset val="238"/>
        <scheme val="minor"/>
      </rPr>
      <t xml:space="preserve"> podmiotu leczniczego zawierającego działania prowadzące do poprawy jego efektywności.
</t>
    </r>
    <r>
      <rPr>
        <i/>
        <sz val="7"/>
        <color theme="1"/>
        <rFont val="Calibri"/>
        <family val="2"/>
        <charset val="238"/>
        <scheme val="minor"/>
      </rPr>
      <t>18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r>
      <rPr>
        <i/>
        <sz val="10"/>
        <color theme="1"/>
        <rFont val="Calibri"/>
        <family val="2"/>
        <charset val="238"/>
        <scheme val="minor"/>
      </rPr>
      <t xml:space="preserve">
</t>
    </r>
  </si>
  <si>
    <t>merytoryczne I stopnia dla działania 9.2
(kryterium nr 4.1.)- kryterium premiujące - 2 pkt</t>
  </si>
  <si>
    <t>merytoryczne I stopnia dla działania 9.2
(kryterium nr 4.2.)- kryterium premiujące - 4 pkt</t>
  </si>
  <si>
    <t>merytoryczne I stopnia dla działania 9.2
(kryterium nr 5)- kryterium premiujące - 4 pkt</t>
  </si>
  <si>
    <t xml:space="preserve">merytoryczne I stopnia dla działania 9.2
(kryterium nr 6)- kryterium premiujące - 1 pkt
</t>
  </si>
  <si>
    <t>merytoryczne I stopnia dla działania 9.2
(kryterium nr 7)- kryterium premiujące - 6 pkt</t>
  </si>
  <si>
    <t>merytoryczne I stopnia dla działania 9.2
(kryterium nr 8)- kryterium premiujące - 2 pkt</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</si>
  <si>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</si>
  <si>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merytoryczne I stopnia dla działania 9.2
(kryterium nr 10.1.-10.3.)- kryterium premiujące - 8 pkt</t>
  </si>
  <si>
    <r>
      <t xml:space="preserve">Uwzględnienie w projekcie  działań mających na celu modernizację lub doposażenie Bloku Operacyjnego (dalej: BO) </t>
    </r>
    <r>
      <rPr>
        <i/>
        <sz val="7"/>
        <color theme="1"/>
        <rFont val="Calibri"/>
        <family val="2"/>
        <charset val="238"/>
        <scheme val="minor"/>
      </rPr>
      <t xml:space="preserve">22 </t>
    </r>
    <r>
      <rPr>
        <i/>
        <sz val="10"/>
        <color theme="1"/>
        <rFont val="Calibri"/>
        <family val="2"/>
        <charset val="238"/>
        <scheme val="minor"/>
      </rPr>
      <t xml:space="preserve">  w celu poprawy bezpieczeństwa i jakości świadczeń opieki zdrowotnej/Uwzględnienie w projekcie działań mających na celu modernizację lub doposażenie  Oddziału/ów Anestezjologii i Intensywnej Terapii (dalej: OAiT) </t>
    </r>
    <r>
      <rPr>
        <i/>
        <sz val="7"/>
        <color theme="1"/>
        <rFont val="Calibri"/>
        <family val="2"/>
        <charset val="238"/>
        <scheme val="minor"/>
      </rPr>
      <t>23</t>
    </r>
    <r>
      <rPr>
        <i/>
        <sz val="10"/>
        <color theme="1"/>
        <rFont val="Calibri"/>
        <family val="2"/>
        <charset val="238"/>
        <scheme val="minor"/>
      </rPr>
      <t xml:space="preserve">   w celu poprawy bezpieczeństwa i jakości świadczeń opieki zdrowotnej/Uwzględnienie w projekcie działań mających na celu zwiększenie liczby stanowisk intensywnej terapii w OAiT
</t>
    </r>
    <r>
      <rPr>
        <i/>
        <sz val="7"/>
        <color theme="1"/>
        <rFont val="Calibri"/>
        <family val="2"/>
        <charset val="238"/>
        <scheme val="minor"/>
      </rPr>
      <t>22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23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</si>
  <si>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t>Kryteria dotyczące oddziałów o charakterze zabiegowym premiują projekty dotyczące oddziałów, w których udział świadczeń zabiegowych w we wszystkich świadczeniach udzielanych na tym oddziale wynosi powyżej 75%.</t>
  </si>
  <si>
    <t>merytoryczne I stopnia dla działania 9.2
(kryterium nr 10.4)- kryterium premiujące - 2 pkt</t>
  </si>
  <si>
    <r>
      <t xml:space="preserve">Udział świadczeń zabiegowych w stosunku do wszystkich świadczeń udzielanych na oddziale o charakterze zabiegowym </t>
    </r>
    <r>
      <rPr>
        <i/>
        <sz val="7"/>
        <color theme="1"/>
        <rFont val="Calibri"/>
        <family val="2"/>
        <charset val="238"/>
        <scheme val="minor"/>
      </rPr>
      <t>24, 25,</t>
    </r>
    <r>
      <rPr>
        <i/>
        <sz val="10"/>
        <color theme="1"/>
        <rFont val="Calibri"/>
        <family val="2"/>
        <charset val="238"/>
        <scheme val="minor"/>
      </rPr>
      <t xml:space="preserve"> objętym zakresem wsparcia</t>
    </r>
    <r>
      <rPr>
        <i/>
        <sz val="7"/>
        <color theme="1"/>
        <rFont val="Calibri"/>
        <family val="2"/>
        <charset val="238"/>
        <scheme val="minor"/>
      </rPr>
      <t xml:space="preserve"> 26
24   Zgodnie z danymi dostępnymi na platformie danych Baza Analiz Systemowych i Wdrożeniowych.
25 Wg danych za rok poprzedzający rok składania wniosku o dofinansowanie.
26 Dotyczy projektów uwzględniających w zakresie projektu oddziały o charakterze zabiegowym.
</t>
    </r>
  </si>
  <si>
    <t>merytoryczne I stopnia dla działania 9.2
(kryterium nr 10.5)- kryterium premiujące - 4 pkt</t>
  </si>
  <si>
    <r>
      <t xml:space="preserve">Udział przyjęć w trybie nagłym w stosunku do wszystkich przyjęć na oddziałach o charakterze zachowawczym </t>
    </r>
    <r>
      <rPr>
        <i/>
        <sz val="7"/>
        <color theme="1"/>
        <rFont val="Calibri"/>
        <family val="2"/>
        <charset val="238"/>
        <scheme val="minor"/>
      </rPr>
      <t xml:space="preserve">24, 25 </t>
    </r>
    <r>
      <rPr>
        <i/>
        <sz val="10"/>
        <color theme="1"/>
        <rFont val="Calibri"/>
        <family val="2"/>
        <charset val="238"/>
        <scheme val="minor"/>
      </rPr>
      <t xml:space="preserve">, objętym zakresem wsparcia </t>
    </r>
    <r>
      <rPr>
        <i/>
        <sz val="7"/>
        <rFont val="Calibri"/>
        <family val="2"/>
        <charset val="238"/>
        <scheme val="minor"/>
      </rPr>
      <t>27
24   Zgodnie z danymi dostępnymi na platformie danych Baza Analiz Systemowych i Wdrożeniowych.
25 Wg danych za rok poprzedzający rok składania wniosku o dofinansowanie.
27 Dotyczy projektów uwzględniających w zakresie projektu oddziały o charakterze zachowawczym.</t>
    </r>
  </si>
  <si>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</si>
  <si>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urządzeń w ramach AOS</t>
  </si>
  <si>
    <t>merytoryczne I stopnia dla działania 9.2
(kryterium nr 12)- kryterium premiujące - 4 pkt</t>
  </si>
  <si>
    <t xml:space="preserve">Wykorzystywanie urządzeń zakupionych w ramach projektu do świadczenia usług w ramach Ambulatoryjnej Opieki Specjalistycznej.
</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</si>
  <si>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</si>
  <si>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</si>
  <si>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merytoryczne I stopnia dla działania 9.2
(kryterium nr 13)- kryterium premiujące - 2 pkt</t>
  </si>
  <si>
    <r>
      <t xml:space="preserve">Realizacja projektu przyczynia się do koncentracji wykonywania zabiegów kompleksowych </t>
    </r>
    <r>
      <rPr>
        <i/>
        <sz val="7"/>
        <color theme="1"/>
        <rFont val="Calibri"/>
        <family val="2"/>
        <charset val="238"/>
        <scheme val="minor"/>
      </rPr>
      <t>32, 33. 
32 Zabiegi kompleksowe – typ zabiegów zdefiniowanych zgodnie z grupami wyróżnionymi w ramach Jednorodnych Grup Pacjentów. Zgodnie z wykazem zabiegów określonym na platformie danych Baza Analiz Systemowych i Wdrożeniowych.
33 Dotyczy projektów uwzględniających w zakresie projektu oddziały o charakterze zabiegowym.</t>
    </r>
  </si>
  <si>
    <t>merytoryczne I stopnia dla działania 9.2
(kryterium nr 14)- kryterium premiujące - 2 pkt</t>
  </si>
  <si>
    <t>merytoryczne I stopnia dla działania 9.2
(kryterium nr 15)- kryterium premiujące - 1 pkt</t>
  </si>
  <si>
    <t>merytoryczne I stopnia dla działania 9.2
(kryterium nr 16)- kryterium premiujące - 2 pkt</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</si>
  <si>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</si>
  <si>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</si>
  <si>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</si>
  <si>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r>
      <t xml:space="preserve">23.1 Wnioskodawca zapewnia lub będzie zapewniał w wyniku realizacji projektu </t>
    </r>
    <r>
      <rPr>
        <sz val="6"/>
        <color theme="1"/>
        <rFont val="Calibri"/>
        <family val="2"/>
        <charset val="238"/>
        <scheme val="minor"/>
      </rPr>
      <t>42</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6"/>
        <color theme="1"/>
        <rFont val="Calibri"/>
        <family val="2"/>
        <charset val="238"/>
        <scheme val="minor"/>
      </rPr>
      <t>43.</t>
    </r>
    <r>
      <rPr>
        <sz val="10"/>
        <color theme="1"/>
        <rFont val="Calibri"/>
        <family val="2"/>
        <charset val="238"/>
        <scheme val="minor"/>
      </rPr>
      <t xml:space="preserve">
</t>
    </r>
    <r>
      <rPr>
        <sz val="6"/>
        <color theme="1"/>
        <rFont val="Calibri"/>
        <family val="2"/>
        <charset val="238"/>
        <scheme val="minor"/>
      </rPr>
      <t>42 Spełnienie tego warunku będzie elementem kontroli w czasie realizacji projektu oraz po zakończeniu jego realizacji w ramach tzw. kontroli trwałości
.43 Spełnienie tego warunku będzie elementem kontroli w czasie realizacji projektu oraz po zakończeniu jego realizacji w ramach tzw. kontroli trwałości.</t>
    </r>
  </si>
  <si>
    <t>merytoryczne I stopnia dla działania 9.2
(kryterium nr 9)- kryterium premiujące - 3 pkt</t>
  </si>
  <si>
    <t>Wpływ projektu na poprawę szybkości i precyzji diagnostyki</t>
  </si>
  <si>
    <t>merytoryczne I stopnia dla działania 9.2
(kryterium nr 11)- kryterium premiujące - 2 pkt</t>
  </si>
  <si>
    <t>Uwzględnienie w projekcie wymiany przestarzałych urządzeń na nowe, szybsze lub bardziej precyzyjne wyroby medyczne.</t>
  </si>
  <si>
    <t>merytoryczne I stopnia dla działania 9.2
(kryterium nr 23)- kryterium premiujące - 1 pkt</t>
  </si>
  <si>
    <t>merytoryczne I stopnia dla działania 9.2
(kryterium nr 24)- kryterium premiujące - 2 pkt</t>
  </si>
  <si>
    <t>Zgodnie z informacjami w arkuszu Informacje ogólne</t>
  </si>
  <si>
    <t>2016.10</t>
  </si>
  <si>
    <t xml:space="preserve">KRYTERIA WYBORU PROJEKTÓW - Działanie 9.2  kryteria właściwe dla projektów z zakresu  układu oddechowego, układu kostno-stawowo-mięśniowego oraz  ginekologii, położnictwa, neonatologii, pediatrii </t>
  </si>
  <si>
    <t xml:space="preserve"> Kryteria dotyczące projektów w zakresie chorób układu oddechowego premiują projekty przewidujące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 dotyczy szpitali.
</t>
  </si>
  <si>
    <t>Dostępność do świadczeń</t>
  </si>
  <si>
    <t>merytoryczne I stopnia dla działania 9.2
(kryterium nr 22.1) - kryterium premiujące</t>
  </si>
  <si>
    <r>
      <t xml:space="preserve">Ujęcie w zakresie projektu działań mających na celu przesunięcie świadczeń z oddziału gruźlicy lub chorób płuc do oddziałów chorób wewnętrznych </t>
    </r>
    <r>
      <rPr>
        <i/>
        <sz val="7"/>
        <color theme="1"/>
        <rFont val="Calibri"/>
        <family val="2"/>
        <charset val="238"/>
        <scheme val="minor"/>
      </rPr>
      <t>41.
41 Kryterium stosuje się wyłącznie w przypadku projektów w zakresie chorób układu oddechowego.</t>
    </r>
  </si>
  <si>
    <r>
      <t xml:space="preserve">Kryteria dotyczące projektów w zakresie opieki nad matką i dzieckiem premiują projekty realizowane w oddziałach neonatologicznych zlokalizowanych w podmiotach wysokospecjalistycznych </t>
    </r>
    <r>
      <rPr>
        <sz val="7"/>
        <color theme="1"/>
        <rFont val="Calibri"/>
        <family val="2"/>
        <charset val="238"/>
        <scheme val="minor"/>
      </rPr>
      <t>13</t>
    </r>
    <r>
      <rPr>
        <sz val="10"/>
        <color theme="1"/>
        <rFont val="Calibri"/>
        <family val="2"/>
        <charset val="238"/>
        <scheme val="minor"/>
      </rPr>
      <t xml:space="preserve"> – dotyczy szpitali. 
</t>
    </r>
    <r>
      <rPr>
        <sz val="7"/>
        <color theme="1"/>
        <rFont val="Calibri"/>
        <family val="2"/>
        <charset val="238"/>
        <scheme val="minor"/>
      </rPr>
      <t xml:space="preserve"> 13 Sugeruje się zróżnicowanie liczby punktów w zależności od poziomu referencyjności danego podmiotu leczniczego</t>
    </r>
    <r>
      <rPr>
        <sz val="10"/>
        <color theme="1"/>
        <rFont val="Calibri"/>
        <family val="2"/>
        <charset val="238"/>
        <scheme val="minor"/>
      </rPr>
      <t>.</t>
    </r>
  </si>
  <si>
    <t>merytoryczne I stopnia dla działania 9.2
(kryterium nr 22.2)- kryterium premiujące</t>
  </si>
  <si>
    <r>
      <t>Ujęcie w zakresie projektu działań realizowanych w oddziałach neonatologicznych zlokalizowanych w podmiotach wysokospecjalistycznych</t>
    </r>
    <r>
      <rPr>
        <i/>
        <sz val="7"/>
        <color theme="1"/>
        <rFont val="Calibri"/>
        <family val="2"/>
        <charset val="238"/>
        <scheme val="minor"/>
      </rPr>
      <t xml:space="preserve"> 42.
42  Kryterium stosuje się wyłącznie w przypadku projektów w zakresie ginekologii, położnictwa, neonatologii, pediatrii oraz innych oddziałów zajmujących się leczeniem dziec</t>
    </r>
    <r>
      <rPr>
        <i/>
        <sz val="10"/>
        <color theme="1"/>
        <rFont val="Calibri"/>
        <family val="2"/>
        <charset val="238"/>
        <scheme val="minor"/>
      </rPr>
      <t>i.</t>
    </r>
  </si>
  <si>
    <t>merytoryczne I stopnia dla działania 9.2
(kryterium nr 22.3) - kryterium premiujące</t>
  </si>
  <si>
    <r>
      <t xml:space="preserve">Działania przewidziane w projekcie obejmują prace modernizacyjne i doposażenie oddziału rehabilitacji ogólnoustrojowej </t>
    </r>
    <r>
      <rPr>
        <sz val="7"/>
        <color theme="1"/>
        <rFont val="Calibri"/>
        <family val="2"/>
        <charset val="238"/>
        <scheme val="minor"/>
      </rPr>
      <t>43. 
43 Kryterium stosuje się wyłącznie w przypadku projektów w zakresie chorób układu kostno-stawowo-mięśniowego.</t>
    </r>
  </si>
  <si>
    <t xml:space="preserve">Projekty dotyczące oddziałów o charakterze położniczym mogą być realizowane wyłącznie przez podmioty: 
i) które zgodnie z prognozą zapotrzebowania na placówki położnicze przedstawioną w mapie potrzeb w zakresie ciąży, porodu i połogu oraz opieki nad noworodkiem wykazują potencjał na przeprowadzenie minimum 400 porodów w 2020 r., lub 
ii) których funkcjonowanie jest niezbędne dla zapewnienia szybkiego dostępu do świadczeń położniczych, tj. które jako jedyne zapewniają świadczenia w promieniu 40 km lub 
iii) które w wyniku realizacji projektu będą przeprowadzać 400 porodów i jednocześnie zmiana udziału porodów powikłanych wśród wszystkich porodów będzie nie większa niż zmiana ogólnopolska. 
</t>
  </si>
  <si>
    <t xml:space="preserve"> formalne dla działania 9.2 (kryterium nr 16.4) - kryterium dostępu</t>
  </si>
  <si>
    <t>Projekty dotyczące oddziałów o charakterze położniczym mogą być realizowane wyłącznie . przez podmioty:
a) które zgodnie z prognozą zapotrzebowania na placówki położnicze przedstawioną w mapie potrzeb w zakresie ciąży, porodu i połogu oraz opieki nad noworodkiem wykazują potencjał na przeprowadzenie minimum 400 porodów w 2020 r. lub
b) których funkcjonowanie jest niezbędne dla zapewnienia szybkiego dostępu do świadczeń położniczych, tj. które jako jedyne zapewniają świadczenia w promieniu 40 km lub
c) które w wyniku realizacji projektu będą przeprowadzać 400 porodów i jednocześnie zmiana udziału porodów powikłanych wśród wszystkich porodów będzie nie większa niż zmiana ogólnopolska.</t>
  </si>
  <si>
    <r>
      <t>Projekty dotyczące oddziałów pediatrycznych</t>
    </r>
    <r>
      <rPr>
        <i/>
        <sz val="6"/>
        <color theme="1"/>
        <rFont val="Calibri"/>
        <family val="2"/>
        <charset val="238"/>
        <scheme val="minor"/>
      </rPr>
      <t xml:space="preserve">55 </t>
    </r>
    <r>
      <rPr>
        <i/>
        <sz val="10"/>
        <color theme="1"/>
        <rFont val="Calibri"/>
        <family val="2"/>
        <charset val="238"/>
        <scheme val="minor"/>
      </rPr>
      <t>mogą być realizowane wyłącznie przez podmioty, które sprawozdały co najmniej 700</t>
    </r>
    <r>
      <rPr>
        <i/>
        <sz val="6"/>
        <color theme="1"/>
        <rFont val="Calibri"/>
        <family val="2"/>
        <charset val="238"/>
        <scheme val="minor"/>
      </rPr>
      <t>56</t>
    </r>
    <r>
      <rPr>
        <i/>
        <sz val="10"/>
        <color theme="1"/>
        <rFont val="Calibri"/>
        <family val="2"/>
        <charset val="238"/>
        <scheme val="minor"/>
      </rPr>
      <t xml:space="preserve"> hospitalizacji na oddziale pediatrycznym</t>
    </r>
    <r>
      <rPr>
        <i/>
        <sz val="6"/>
        <color theme="1"/>
        <rFont val="Calibri"/>
        <family val="2"/>
        <charset val="238"/>
        <scheme val="minor"/>
      </rPr>
      <t>57</t>
    </r>
    <r>
      <rPr>
        <i/>
        <sz val="10"/>
        <color theme="1"/>
        <rFont val="Calibri"/>
        <family val="2"/>
        <charset val="238"/>
        <scheme val="minor"/>
      </rPr>
      <t xml:space="preserve">.
</t>
    </r>
    <r>
      <rPr>
        <i/>
        <sz val="8"/>
        <color theme="1"/>
        <rFont val="Calibri"/>
        <family val="2"/>
        <charset val="238"/>
        <scheme val="minor"/>
      </rPr>
      <t>55 VIII część kodu resortowego: 4401
56 Wg danych za rok poprzedzający rok złożenia wniosku o dofinansowanie.
57 VIII część kodu resortowego: 4401</t>
    </r>
  </si>
  <si>
    <r>
      <t>Projekty dotyczące oddziałów pediatrycznych</t>
    </r>
    <r>
      <rPr>
        <sz val="6"/>
        <color theme="1"/>
        <rFont val="Calibri"/>
        <family val="2"/>
        <charset val="238"/>
        <scheme val="minor"/>
      </rPr>
      <t>8</t>
    </r>
    <r>
      <rPr>
        <sz val="10"/>
        <color theme="1"/>
        <rFont val="Calibri"/>
        <family val="2"/>
        <charset val="238"/>
        <scheme val="minor"/>
      </rPr>
      <t xml:space="preserve">  mogą być realizowane wyłącznie przez podmioty, które sprawozdały co najmniej 700 hospitalizacji na oddziale pediatrycznym</t>
    </r>
    <r>
      <rPr>
        <sz val="6"/>
        <color theme="1"/>
        <rFont val="Calibri"/>
        <family val="2"/>
        <charset val="238"/>
        <scheme val="minor"/>
      </rPr>
      <t>9</t>
    </r>
    <r>
      <rPr>
        <sz val="10"/>
        <color theme="1"/>
        <rFont val="Calibri"/>
        <family val="2"/>
        <charset val="238"/>
        <scheme val="minor"/>
      </rPr>
      <t xml:space="preserve">.
</t>
    </r>
    <r>
      <rPr>
        <sz val="8"/>
        <color theme="1"/>
        <rFont val="Calibri"/>
        <family val="2"/>
        <charset val="238"/>
        <scheme val="minor"/>
      </rPr>
      <t xml:space="preserve">8 VIII część kodu resortowego: 4401
9 VIII część kodu resortowego: 4401 </t>
    </r>
  </si>
  <si>
    <t xml:space="preserve"> formalne dla działania 9.2 (kryterium nr 16.5) - kryterium dostępu</t>
  </si>
  <si>
    <t xml:space="preserve">Program kompleksowej ochrony zdrowia prokreacyjnego w Uniwersyteckim Szpitalu Klinicznym w Białymstoku </t>
  </si>
  <si>
    <t>Uniwersytecki Szpital Kliniczny w Białymstoku, ul. Marii Skłodowskiej - Curie 24a 15-267 Białystok</t>
  </si>
  <si>
    <t>M. BIAŁYSTOK</t>
  </si>
  <si>
    <t>20 61</t>
  </si>
  <si>
    <t>3.1</t>
  </si>
  <si>
    <t xml:space="preserve">Lokalizacja inwestycji </t>
  </si>
  <si>
    <t>Województwo:</t>
  </si>
  <si>
    <t>A.2</t>
  </si>
  <si>
    <t>Gmina:</t>
  </si>
  <si>
    <t>0-ogólnopolski</t>
  </si>
  <si>
    <t>Aldona Orłowska, Departament Funduszy Europejskich i e-Zdrowia, główny specjalista, 
tel. 22 53 00 392, e-mail: a.orlowska@mz.gov.pl
Małgorzata Iwanicka-Michałowicz,  DepartamentFunduszy Europejskich i e-Zdrowia, naczelnik, 
tel. 22 53 00 396, e-mail: m.iwanicka@mz.gov.pl</t>
  </si>
  <si>
    <t>9.1</t>
  </si>
  <si>
    <t>Koordynator projektu u Beneficjenta</t>
  </si>
  <si>
    <t>Aneta Lulewicz-Kalicka - 85-831-87-65 akalicka@umb.edu.pl, dr n med. Piotr Pierzyński -85-831-88-18 p.pierzynski@gmail.com</t>
  </si>
  <si>
    <t>A.11</t>
  </si>
  <si>
    <t>Wsparcie oddziałów oraz innych jednostek organizacyjnych szpitali ponadregionalnych udzielającyh świadczeń zdrowotnych stacjonarnych i całodobowych w zakresie ginekologii, położnictwa ( roboty budowlane, doposażenie).                                                                         Wsparcie pracowni diagnostycznych oraz innych jednostek zajmujących się diagnostyką współpracujących z oddziałami oraz innych jednostek organizacyjnych szpitali ponadregionalnych udzielających świadczeń zdrowotnych stacjonarnych i całodobowych w zakresie ginekologii, położnictwa (roboty budowlane, doposażenie).</t>
  </si>
  <si>
    <t>Zgodnie z zapisami Szczegółowego Opisu Osi Priorytetowych POIŚ 2014-2020, w ramach Działania 9.2. wnioskodawcami mogą być podmioty lecznicze utworzone przez ministra  lub centralny organ administracji rządowej, publiczną uczelnię medyczną lub publiczną uczelnię prowadzącą działalność dydaktyczną i badawczą w dziedzinie nauk medycznych. Uniwersytecki Szpital Kliniczny w Białymstoku jest Szpitalem utworzonym przez Uniwersytet Medyczny w Białymstoku i szpitalem pełnoprofilowym, posiadającym w swojej strukturze w sumie 26 klinik i 6 zakładów, w tym Klinika Ginekologii i Ginekologii Onkologicznej, Perinatologii i Położnictwa oraz Klinika Rozrodczości i Endokrynologii Ginekologicznej. 
W związku z faktem iż SZOP POIŚ w działaniu 9.2 Infrastruktura ponadregionalnych podmiotów leczniczych przewiduje -po zatwierdzeniu przez Komitet Sterujący ds. koordynacji interwencji EFSI w sektorze zdrowia -tryb pozakonkursowy, realizacja przedmiotowego projektu w trybie pozakonkursowym jest uzasadniona. Jednostka spełnia wymagania określone w Programie Kompleksowej Ochrony Zdrowia Prokreacyjnego w Polsce w latach 2016 -2020 potencjalnych realizatorów programu. Szpital obejmuje oddziaływaniem populację ponad 1 mln osób - mieszkańców woj. podlaskiego oraz regionu Polski Północno - Wschodniej.            Podmiot leczniczy został wybrany jako realizator w konkursie ogłoszonym w ramach  Programu Kompleksowej Ochrony Zdrowia Prokreacyjnego w Polsce w latach 2016-2020 - umowa z Ministerstwem Zdrowia o numerze 17/12/2016/3/1565 została podpisana 22.11.2016 w Warszawie.</t>
  </si>
  <si>
    <r>
      <t xml:space="preserve">Projekt jest zgodny z   Programem Kompleksowej Ochrony Zdrowia Prokreacyjnego w Polsce w latach 2016-2020. Podstawa Prawna: Program polityki zdrowotnej ustanowiony na podstawie art. 48 ust. 1 ustawy z dnia 27 sierpnia 2004 r. o świadczeniach opieki zdrowotnej finansowych ze środków publicznych ( Dz. U. z 2016 r. poz. 1793, z późn. zm.). W dokumencie Policy Paper dla ochrony zdrowia na lata 2014-2020, cel B: Przeciwdziałanie negatywnym trendom demograficznym poprzez rozwój opieki nad matką i dzieckiem oraz osobami starszymi.      W dziale II Narodowego Programu Zdrowia (NPZ) został wskazany do zrealizowania cel operacyjny 6, mający na celu poprawę zdrowia prokreacyjnego. Obejmuje on zagadnienia pokwitania i przekwitania, płodności i niepłodności, planowania rodziny, zdrowia podczas ciąży, porodu i połogu, nowotworów narządów płciowych i piersi.                                                                                                 
Projekt jest również zgodny z: </t>
    </r>
    <r>
      <rPr>
        <i/>
        <u/>
        <sz val="8"/>
        <rFont val="Calibri"/>
        <family val="2"/>
        <charset val="238"/>
        <scheme val="minor"/>
      </rPr>
      <t>1) Strategia rozwoju kraju 2020</t>
    </r>
    <r>
      <rPr>
        <i/>
        <sz val="8"/>
        <rFont val="Calibri"/>
        <family val="2"/>
        <charset val="238"/>
        <scheme val="minor"/>
      </rPr>
      <t xml:space="preserve"> - w ramach realizacji celu III 2. Zapewnienie dostępu i określonych standardów usług publicznych poprzez rozwój infrastruktury ochrony zdrowia.  2) </t>
    </r>
    <r>
      <rPr>
        <i/>
        <u/>
        <sz val="8"/>
        <rFont val="Calibri"/>
        <family val="2"/>
        <charset val="238"/>
        <scheme val="minor"/>
      </rPr>
      <t xml:space="preserve">Długookresowa strategia rozwoju kraju Polska 2030 </t>
    </r>
    <r>
      <rPr>
        <i/>
        <sz val="8"/>
        <rFont val="Calibri"/>
        <family val="2"/>
        <charset val="238"/>
        <scheme val="minor"/>
      </rPr>
      <t>- poprzez realizację celu głównego poprawa jakości życia Polaków, a także celu szczegółowego nr 6: Rozwój kapitału ludzkiego poprzez wzrost zatrudnienia i stworzenie workfare stałe - Kierunek interwencji - poprzez wdrożenie instrumentów podnoszących jakość świadczonych usług zdrowotnych i efektywność systemu opieki zdrowotnej 3)</t>
    </r>
    <r>
      <rPr>
        <i/>
        <u/>
        <sz val="8"/>
        <rFont val="Calibri"/>
        <family val="2"/>
        <charset val="238"/>
        <scheme val="minor"/>
      </rPr>
      <t>Szczegółowy opis  Osi Priorytetowych Programu Operacyjnego Infrastruktur i Środowisko</t>
    </r>
    <r>
      <rPr>
        <i/>
        <sz val="8"/>
        <rFont val="Calibri"/>
        <family val="2"/>
        <charset val="238"/>
        <scheme val="minor"/>
      </rPr>
      <t xml:space="preserve"> poprzez realizację celu głównego: Wsparcie gospodarki efektywnie korzystającej z zasobów i przyjaznej środowisku oraz sprzyjającej spójności terytorialnej i społecznej, Działanie 9.2.Infrasturktura ponadregionalnych podmiotów leczniczych.  </t>
    </r>
    <r>
      <rPr>
        <i/>
        <u/>
        <sz val="8"/>
        <rFont val="Calibri"/>
        <family val="2"/>
        <charset val="238"/>
        <scheme val="minor"/>
      </rPr>
      <t xml:space="preserve">4) Strategia Rozwoju Kapitału Ludzkiego </t>
    </r>
    <r>
      <rPr>
        <i/>
        <sz val="8"/>
        <rFont val="Calibri"/>
        <family val="2"/>
        <charset val="238"/>
        <scheme val="minor"/>
      </rPr>
      <t>- projekt wpisuje się  w cel szczegółowy nr 4 Poprawa zdrowia obywateli oraz efektywności systemu opieki zdrowotnej 5</t>
    </r>
    <r>
      <rPr>
        <i/>
        <u/>
        <sz val="8"/>
        <rFont val="Calibri"/>
        <family val="2"/>
        <charset val="238"/>
        <scheme val="minor"/>
      </rPr>
      <t>)Strategia Rozwoju Województwa Podlaskiego do roku 2020</t>
    </r>
    <r>
      <rPr>
        <i/>
        <sz val="8"/>
        <rFont val="Calibri"/>
        <family val="2"/>
        <charset val="238"/>
        <scheme val="minor"/>
      </rPr>
      <t xml:space="preserve"> - Cel Strategiczny 3: Jakość życia, Cel Operacyjny 3.3: Poprawa stanu zdrowia społeczeństwa oraz bezpieczeństwa społecznego, Główne kierunki interwencji: Poprawa efektywności systemu opieki zdrowotnej w województwie</t>
    </r>
  </si>
  <si>
    <t xml:space="preserve">Zaplanowane w projekcie wydatki są uzasadnione i adekwatne z punktu widzenia celów i zakresu projektu. Szpital planuje  w zakresie procedury przetargowej, stosowanie kryteriów wyboru dostawców pozwalające na wybór optymalnych kosztowo ofert. Oprócz kryterium ceny o wyborze dostawcy decydować również będą - w zależności od charakteru aparatury - warunki serwisu, koszty eksploatacyjne , parametry techniczne, aspekty środowiskowe. Zastosowane zostaną kryteria zielonych zamówień publicznych UE dotyczące sprzętu elektrycznego i elektronicznego w sektorze opieki zdrowotnej takie jak np.: energooszczędność, wyposażenie w tryb niskiego poboru mocy oraz urządzenia pomiarowe, które również wpływają na efektywność kosztową projektu. Wszelkie działania dotyczące poprawy infrastruktury medycznej, wdrożenia innowacyjnych technologii w procesy leczenia mają pozytywny wpływ na poprawę efektywności finansowej podmiotu. Aparatura zakupiona w ramach projektu będzie służyła licznym mieszkańcom regionu i wpłynie pozytywnie na proces leczenia oraz zdecydowanie poprawi dostęp do diagnostyki w zakresie ginekologii, w tym w zakresie leczenia niepłodności. </t>
  </si>
  <si>
    <t>Celem głównym projektu jest zwiększenie dostępności do wysokiej jakości świadczeń z zakresu ginekologii, w tym diagnostyki i leczenia niepłodności.</t>
  </si>
  <si>
    <t>W ramach projektu Uniwersytecki Szpital Kliniczny w Białymstoku planuje zakupić sprzęt do laboratorium andrologicznego (wydatek niekwalifikowalny), wyposażyć salę operacyjną, oraz zakupić aparat ultrasonograficzny na potrzeby Kliniki Rozrodczości i Endokrynologii Ginekologicznej. Skutkiem realizacji projektu będzie funkcjonowanie w Szpitalu pracowni USG, pracowni histeroktomii współpracujących z Kliniką Ginekologii i Ginekologii Onkologicznej oraz laboratorium andrologicznym. Pacjent będzie miał możliwość skorzystania z pełnej diagnostyki laboratoryjnej niepłodności i niepowodzeń prokreacyjnych, badań inwazyjnych oraz nieinwazyjnych i oczywiście w przypadku konieczności możliwe będzie wykonanie zabiegów operacyjnych.  Zakupiony sprzęt będzie wykorzystywany na potrzeby wszystkich pacjentów hospitalizowanych w Klinikach: Ginekologii i Ginekologii Onkologicznej, Perinatologii i Położnictwa, Rozrodczości, a oddziały będą otwarte dla wszystkich pacjentów na równych zasadach, nie ograniczając i nie preferując dostępu pacjentom ze zdiagnozowaną niepłodnością bądź prowadzoną pod tym kątem diagnostyką. Unowocześnienie bazy diagnostycznej i sali operacyjnej zdecydowanie wpłynie na lepszy dostęp do wspartej infrastruktury przyszłym i obecnym matkom z regionu. Skróci się okres pobytu pacjentki w Szpitalu ( krótsza hospitalizacjia, lepszy sprzęt- mniejsza liczba powikłań), co spowoduje szybszy powrót matki na rynek pracy.</t>
  </si>
  <si>
    <t>Potrzeba realizacji Programu kompleksowej ochrony zdrowia prokreacyjnego wynika z: Ustawy z dnia 25 czerwca 2015 r. o leczeniu niepłodności ( Dz. U. poz 1087 oraz z 2016 r poz. 960) oraz z Ustawy z dnia 27 sierpnia 2004 r. o świadczeniach opieki zdrowotnej finansowanych ze środków publicznych, na podstawie której Minister Zdrowia może opracować, wdrożyć, realizować i finansować programy polityki zdrowotnej.
Projekt wpisuje się w Mapę potrzeb zdrowotnych w zakresie lecznictwa szpitalnego dla województwa podlaskiego oraz Mapę potrzeb zdrowotnych w zakresie ciąży, porodu i połogu oraz opieki nad noworodkiem dla województwa podlaskiego. Przeprowadzona analiza wykazała, iż województwo podlaskie  ma jeden z najniższych współczynników płodności w Polsce. W 2014 r. w województwie podlaskim urodziło się ponad 11,0 tys. dzieci, ogólny współczynnik płodności wyniósł blisko 38,3 urodzeń na tysiąc kobiet w wieku rozrodczym (o blisko 2 urodzeń mniej niż wartość ogólnopolska). Był to piąty najniższy współczynnik płodności wśród województw Polski. Prognozuje się, że narodzi się o ok. 2,8 tys. dzieci mniej, co oznacza spadek z 11,0 tys. dzieci w 2014 r. do 8,2 tys. dzieci w 2029 r.( informacja dostępna w dokumencie "Mapa potrzeb zdrowotnych w zakresie lecznictwa szpitalnego dla województwa podlaskiego" pkt 1.1. str 8 oraz pkt 3.1. str 1088 dokumentu). W prognozowanym okresie województwo podlaskie nadal będzie należało do grupy województw o najniższych wartościach współczynnika płodności. Zgodnie z Mapami potrzeb wymienionymi wyżej Uniwersytecki Szpital Kliniczny w Białymstoku pełni i będzie pełnić wiodącą rolę w niwelowaniu niekorzystnych trendów demograficznych. Do jednostki trafiają najtrudniejsze przypadki, jednostka ma największe doświadczenie w leczeniu przyczyn i zapobieganiu skutkom chorób objętych mapą w przedmiotowym zakresie. Realizacja programu  wynika wprost z map potrzeb oraz odpowiada na problemy sygnalizowane w prognozach opisanych w przedmiotowych mapach. Problem idealnie wpasowuje się w planowany do realizacji Projekt. Działanie, które zaplanowano do realizacji w Projekcie nie pokrywają się z innymi projektami realizowanymi przez Uniwersytecki Szpital Kliniczny w Białymstoku.</t>
  </si>
  <si>
    <t>21.1</t>
  </si>
  <si>
    <t>Wypełnienie celów POIiŚ</t>
  </si>
  <si>
    <t xml:space="preserve">Celem działania 9.2. jest poprawa efektywności systemu ochrony zdrowia w kluczowych obszarach ze względu na trendy epidemiologiczne oraz zasoby pracy. Interwencja programu jest ukierunkowana na rozwój strategicznych elementów infrastruktury ochrony zdrowia o znaczeniu krajowym, które będą tworzyć warunki dla zwiększenia dostępu do niej wszystkim mieszkańcom.
Projekt realizuje wprost cel szczegółowy POIiŚ tj:  
• zapewnienie dostępu ludności do infrastruktury ochrony zdrowia oraz poprawa efektywności systemu opieki zdrowotnej.  
Oczekiwanym rezultatem interwencji ma być poprawa świadczonych usług medycznych poprzez inwestycje w infrastrukturę podmiotów ochrony zdrowia o charakterze strategicznym w obszarach deficytowych z punktu widzenia potrzeb społeczeństwa i gospodarki oraz uwzględniających istniejące braki w infrastrukturze w wymiarze terytorialnym.
Zaplanowane w ramach programu działania pozwolą wprost na poprawę efektywności działalności Szpitala, poprzez zakup sprzętu - podniesienie standardów udzielania świadczeń medycznych. Cały projekt wpłynie na wzrost świadomości populacji docelowej oraz zwróci uwagę na problem niepłodności, i również umożliwi / wspomoże wczesne zidentyfikowanie i rozwiązanie problemu związanego z niepłodnością.
</t>
  </si>
  <si>
    <t>A.13</t>
  </si>
  <si>
    <t>21.2</t>
  </si>
  <si>
    <t>Unijna i krajowa podstawa prawna (podstawy prawne) zgodności pomocy publicznej z rynkiem wewnętrznym UE/ Przyczyna uznania, że wsparcie nie stanowi pomocy publicznej</t>
  </si>
  <si>
    <t xml:space="preserve">Zgodnie z zapisami PO IIŚ i Szczegółowym opisem osi priorytetowych PO IIŚ, przedsięwzięcia w ramach działania 9.2 nie stanowią, co do zasady pomocy publicznej. 
Wsparcie nie będzie stanowiło pomocy publicznej 
w rozumieniu art. 107 ust. 1 TFUE bowiem nie wpływa ono na wymianę gospodarczą między krajami członkowskimi.                                                                                         
 Zgodnie z ugruntowaną wykładnią pomocą publiczną jest transfer zasobów przypisywalny władzy publicznej, o ile spełnione są łącznie następujące warunki:
1. transfer ten skutkuje przysporzeniem na rzecz określonego podmiotu, na warunkach korzystniejszych niż rynkowe,
2. transfer ten jest selektywny – uprzywilejowuje określone podmioty lub wytwarzanie określonych dóbr,
3. w efekcie tego transferu występuje lub może wystąpić zakłócenie konkurencji,
4. transfer ten wpływa na wymianę gospodarczą między krajami członkowskimi.
Przesłanka 1 – transfer ten skutkuje przysporzeniem na rzecz określonego podmiotu, na warunkach korzystniejszych niż rynkowe
Przez „przysporzenie” należy rozumieć korzyść ekonomiczną osiąganą przez podmiot, na rzecz którego dokonywany jest transfer zasobów. W naszym przypadku zakup aparatury medycznej nie powinien skutkować przysporzeniem na rzecz USK, a jedynie spowoduje poprawę jakości i rozszerzenie możliwości świadczenia usług medycznych finansowanych w ramach ogólnych, zakontraktowanych niezależnie od zakupu aparatury, procedur. 
.Przesłanka 2 - transfer ten jest selektywny tzn. uprzywilejowuje określone podmioty lub wytwarzanie określonych dóbr
Forma prawna podmiotu otrzymującego transfer zasobów nie ma znaczenia dla oceny, czy ten transfer stanowi pomoc publiczną. Fakt transferu zasobów do NZOZ nie świadczy o niespełnieniu tej przesłanki. Biorąc pod uwagę kryteria dostępu do konkursu w ramach POIŚ możemy mówić o selektywności transferu.
Przesłanka 3. - w efekcie tego transferu występuje lub może wystąpić zakłócenie konkurencji .W  świetle orzecznictwa ETS usługi medyczne są działalnością wykonywaną w warunkach konkurencji, i to niezależnie od tego, czy koszty świadczenia usług są pokrywane bezpośrednio przez pacjenta, przez władze publiczne, czy też przez fundusze ubezpieczeń zdrowotnych (Orzeczenie ETS z 12 lipca 2001 w sprawie C 157/99 B.S.M. Geraets – Smits/Stichting Ziek-enfonds). Przy takim podejściu w efekcie transferu może nastąpić zakłócenie konkurencji, zwłaszcza w kontekście kontraktowania usług przez NFZ w wyniku konkursów
Przesłanka 4. - transfer ten wpływa na wymianę gospodarczą między krajami członkowskimi.
Działalność zakładów opieki zdrowotnej związana z wykonywaniem usług w ramach gwarantowanych przez państwo świadczeń zdrowotnych  jest co do zasady adresowana do obywateli polskich, zatem dofinansowanie takiej działalności środkami publicznymi nie wpływa na wymianę gospodarczą między krajami członkowskimi UE. Biorąc pod uwagę zapisy dyrektywy o transgranicznej opiece zdrowotnej – ograniczenia jej stosowaniu- dostęp obcokrajowców do świadczeń w Polsce nie wpływa na wymianę miedzy krajami członkowskimi.
</t>
  </si>
  <si>
    <t>A.9</t>
  </si>
  <si>
    <t xml:space="preserve">         </t>
  </si>
  <si>
    <t>2017.09</t>
  </si>
  <si>
    <t>26.0</t>
  </si>
  <si>
    <t>Planowane dofinansowanie [PLN]</t>
  </si>
  <si>
    <t>A.7</t>
  </si>
  <si>
    <t>Adaptacja pomieszczenia</t>
  </si>
  <si>
    <t>Adaptacja pomieszczenie została zaakceptowana w ramach umowy z MZ nr 17/12/2016/3/1565 w ramach realizacji zadania: Program kompleksowej ochrony zdrowia prokreacyjnego w Polsce w latach 2016-2020, umowa została zawarta 22.11.2016. Ta część inwestycji zostanie zrealizowana w roku 2017.</t>
  </si>
  <si>
    <t>Zakup sprzętu do laboratorium andrologicznego</t>
  </si>
  <si>
    <t>Sprzęt do laboratorium andrologicznego został wskazany i zatwierdzony do zakupu w ramach umowy z MZ nr 17/12/2016/3/1565 w ramach realizacji zadania: Program kompleksowej ochrony zdrowia prokreacyjnego w Polsce w latach 2016-2020, umowa została zawarta 22.11.2016. Sprzęt zostanie zakupiony w roku 2017.</t>
  </si>
  <si>
    <t>Zakup sprzętu na salę operacyjną i do Kliniki Rozrodczości i Endokrynologii Ginekologicznej</t>
  </si>
  <si>
    <t>Zakupiony zostanie nowoczesny sprzęt niezbędny do wykonywania zabiegów operacyjnych kobietom/ matkom z problemami związanymi z prokreacją. Planowany do zakupu system ultrasonograficzny umożliwi dokładniejsze badanie i przez to skuteczniejsze leczenie pacjentek.</t>
  </si>
  <si>
    <t>Informacja i promocja projektu</t>
  </si>
  <si>
    <t>Zgodnie z programem, Szpital zamierza przeprowadzić działania promocyjne i informacyjne w trakcie realizacji projektu. Zakupiona zostanie przede wszystkim tablica informująca o realizowanym projekcie,  i umieszczona w miejscu widocznym w Klinice.</t>
  </si>
  <si>
    <t>wartość bazowa</t>
  </si>
  <si>
    <t>wartość docelowa</t>
  </si>
  <si>
    <t>Liczba leczonych w podmiotach leczniczych objętych wsparciem (wartość względna, tj. przyrost wskaźnika)</t>
  </si>
  <si>
    <t xml:space="preserve">Utworzenie w UCK im. prof. K. Gibińskiego SUM w Katowicach referencyjnego ośrodka leczenia niepłodności </t>
  </si>
  <si>
    <t xml:space="preserve">Uniwersyteckie Centrum Kliniczne im. prof. K. Gibińskiego Śląskiego Uniwersytetu Medycznego w Katowicach </t>
  </si>
  <si>
    <t>Śląskie</t>
  </si>
  <si>
    <t>Ogólnopolski</t>
  </si>
  <si>
    <t>Beata Paszkowska email: bpaszkowska@uck.katowice.pl,  tel. 32 3581 402</t>
  </si>
  <si>
    <t>Wsparcie oddziałów oraz innych jednostek organizacyjnych szpitali ponadregionalnych udzielających świadczeń
zdrowotnych stacjonarnych i całodobowych w zakresie ginekologii, położnictwa, neonatologii, pediatrii oraz innychoddziałów zajmujących się leczeniem dzieci (roboty budowlane, doposażenie), wsparcie pracowni diagnostycznych oraz innych jednostek zajmujących się
diagnostyką współpracujących z oddziałami oraz innych jednostek
organizacyjnych szpitali ponadregionalnych udzielających świadczeń zdrowotnych
stacjonarnych i całodobowych w zakresie ginekologii, położnictwa (roboty
budowlane, doposażenie).</t>
  </si>
  <si>
    <t xml:space="preserve">W dniu 24 listopada 2016 roku zawarta została pomiędzy Skarbem Państwa - Ministrem Zdrowia a Wnioskodawcą umowa nr 17/1/2016/260/1545 na realizację zadania: Program kompleksowej ochrony zdrowia prokreacyjnego w Polsce w latach 2016-2020 w zakresie interwencji: Utworzenie sieci referencyjnych ośrodków leczenia niepłodności. 
Umowa zakłada realizację działań zaplanowanych w przyjętym w 2016 roku przez Ministra Zdrowia Programie Polityki Zdrowotnej: Program kompleksowej ochrony zdrowia prokreacyjnego w Polsce w latach 2016-2020.
Ujęcie projektu w trybie pozakonkursowym związane jest z realizacją działań ukierunkowanych na realizację celów publicznych, ogólnospołecznych w zakresie zwiększenia dostępności do wysokiej jakości świadczeń z zakresu diagnostyki i leczenia niepłodności dzięki stworzeniu w Uniwersyteckim Centrum Klinicznym im. prof. K. Gibińskiego Śląskiego Uniwersytetu Medycznego w Katowicach referencyjnego ośrodka leczenia niepłodności. 
Projekt stanowi zamierzenie o strategicznym znaczeniu dla społeczno-gospodarczego rozwoju kraju. Cele projektu zbieżne są z celami zaplanowanymi dla Programu:
- zmniejszenie liczby par dotkniętych niepłodnością
- utworzenie referencyjnego ośrodka leczenia niepłodności proponującego kompleksową opiekę medyczną parze w tym zakresie
- upowszechnienie stosowania rekomendacji dotyczących opieki nad parą z problemami z płodnością lub niepłodną
- zwiększenie wiedzy i świadomości, zarówno specjalistów jak i ogółu społeczeństwa, na temat zdrowia prokreacyjnego. 
Zastosowanie trybu pozakonkursowego do wyboru projektu możliwe jest zgodnie z zapisami art. 38 ust. 2 i 3 ustawy z dnia 11 lipca 2014 r. o zasadach realizacji programów w zakresie polityki spójności finansowanych w perspektywie finansowej 2014 -2020 oraz zgodnie z Umową Partnerstwa - Podrozdział 5.2.1.
</t>
  </si>
  <si>
    <t xml:space="preserve">Projekt zaplanowany do realizacji przez Wnioskodawcę jest projektem strategicznym ze względu na fakt, iż jest elementem oraz realizuje cele i założenia Programu Polityki Zdrowotnej: Program Kompleksowej Ochrony Zdrowia Prokreacyjnego w Polsce w latach 2016-2020. Uniwersyteckie Centrum Kliniczne im. Prof. K. Gibińskiego Śląskiego Uniwersytetu Medycznego w Katowicach zostało jednym z realizatorów ww. programu.
Celem głównym „Programu kompleksowej ochrony zdrowia prokreacyjnego w Polsce”, realizowanego w okresie od 1 września 2016 r. do 31 grudnia 2020 r., jest zwiększenie dostępności do wysokiej jakości świadczeń z zakresu diagnostyki i leczenia niepłodności. 
Spełniony jest warunek dotyczący strategiczności projektu: wynika on bezpośrednio ze strategicznego programu medycznego – „Programu Kompleksowej Ochrony Zdrowia Prokreacyjnego w Polsce w latach 2016-2020” oraz realizuje jednocześnie strategiczne cele dla rozwoju społeczno-gospodarczego kraju.
Projekt nie został uwzględniony w wykazie przedsięwzięć w Kontrakcie Terytorialnym.
</t>
  </si>
  <si>
    <t xml:space="preserve">Realizacja projektu przyczyni się do zwiększenia skuteczności i efektywności realizowanych procedur diagnostyczno-leczniczych, w szczególności z zakresu diagnostyki i leczenia niepłodności. 
Efektywność kosztowa projektu, rozumiana jako racjonalność i efektywność wydatków projektu spełniona zostaje poprzez przedstawienie w kosztorysie wydatków w sposób uzasadniony tj. adekwatny z punktu widzenia zakresu i celów projektu, a wydatki ustalone zostały racjonalnie w oparciu o stawki rynkowe.
Przyjęte do realizacji założenie projektowe poprzedzone zostały analizą możliwych rozwiązań, zakup wybranego sprzętu poprzedzony został analizą potrzeb oraz możliwych do zastosowania rozwiązań.
Wskaźniki finansowo-ekonomiczne szpitala gwarantują, iż realizacja projektu przyniesie zamierzone efekty, środki zostaną wydatkowane w sposób celowy przy uzyskaniu możliwości osiągnięcia najlepszych efektów z danych nakładów.
Projekt wynika z opracowanego Planu restrukturyzacji na lata 2016-2020 Dla Uniwersyteckiego Centrum Klinicznego im. prof. K. Gibińskiego Śląskiego Uniwersytetu Medycznego w Katowicach. Plan restrukturyzacji Zakłada m.in. zakup sprzętu oraz przebudowę i modernizację Oddziału Endokrynologii Ginekologicznej w ramach programu kompleksowej ochrony zdrowia prokreacyjnego oraz pracowni andrologicznej wraz z gabinetem zabiegowym w ramach poradni niepłodności.
Ponadto przewiduje się szereg działań związanych z poprawą jakości i skuteczności diagnostyki i leczenia, skróceniem czasu pobytu pacjenta w szpitalu, poprawą efektywności leczenia i związanych z nimi rezultatów finansowych funkcjonowania jednostki.
Podkreślić należy również, iż zakupione w ramach projektu sprzęty wykorzystywane będą w ramach ambulatoryjnej opieki specjalistycznej przyczyniając się tym samym do przesunięcia części wykonywanych procedur z leczenia szpitalnego do ambulatoryjnej opieki specjalistycznej oraz w efekcie do racjonalizacji kosztów prowadzonej działalności medycznej.  
</t>
  </si>
  <si>
    <t>Celem projektu jest  zwiększenie dostępności do wysokiej jakości świadczeń z zakresu ginekologii, w szczególności w zakresie diagnostyki i leczenia niepłodności dzięki utworzeniu w UCK im. prof. K. Gibińskiego Śląskiego Uniwersytetu Medycznego referencyjnego ośrodka leczenia niepłodności.</t>
  </si>
  <si>
    <t>Projekt zaplanowany przez Wnioskodawcę dotyczy utworzenia referencyjnego ośrodka leczenia niepłodności zgodnie z założeniami Programu Kompleksowej Ochrony Zdrowia Prokreacyjnego w Polsce w latach 2016-2020. Zakres projektu obejmuje następujące działania:
Zadanie 1: Zakup sprzętu medycznego na potrzeby oddziału Ginekologii i Położnictwa oraz Pracowni Ultrasonograficznej: Tor wizyjny Ultra HD w technologii 3D (zestaw), Elektroniczny insuflator,  Pompa ssąco-płucząca, Histeroskop z resektoskopem bipolarnym (zestaw), Minihisteroskopy (zestaw), Zestaw do przezpochwowej hydrolaparoskopii, Ultrasonograf - wydatek kwalifikowalny w ramach POIŚ      
Zadanie 2: Zakup sprzętu medycznego na potrzeby pracowni andrologicznej: Analizator nasienia CASA, Mikroskop odwrócony kontrastowo -fazowy z oprzyrządowaniem do zapisywania ruchu plemników, Mikroskop biologiczny fluorescencyjny z oprzyrządowaniem, Kamera do mikroskopu, Zamrażarka do programowalnego zamrażania plemników, Chłodziarko - zamrażarka do programowalnego zamrażania plemników, Wirówka cytologiczna, Mikropłytkowy czytnik wielodetekcyjny, Mikrotom rotacyjny, Redestylator elektryczny, Komory do diagnostyki nasienia (komora Neubauera, komora Maklera), Analizator Biochemiczny    (wydatek niekwalifikowalny)
Zadanie 3:Przebudowa i modernizacja Oddział Endokrynologii Ginekologicznej   (wydatek niekwalifikowalny)
Zadanie 4: Przebudowa i modernizacja Pracowni andrologicznej wraz z pokojem zabiegowym w ramach poradni niepłodności   (wydatek niekwalifikowalny)
W ramach niniejszego projektu dofinansowanie obejmuje wyłącznie koszty wykazane w zadaniu nr 1. Pozostałe zadania finansowane są w ramach umowy pomiędzy Skarbem Państwa - Ministrem Zdrowia a Wnioskodawcą umowa nr 17/1/2016/260/1545 na realizację zadania: Program kompleksowej ochrony zdrowia prokreacyjnego w Polsce w latach 2016-2020 w zakresie interwencji: Utworzenie sieci referencyjnych ośrodków leczenia niepłodności. 
Wsparte oddziały będą otwarte na równych zasadach dla wszystkich pacjentek, nie ograniczając i nie preferując dostępu dla pacjentów ze zdiagnozowaną niepłodnością bądź prowadzoną pod tym kątem diagnostyką.</t>
  </si>
  <si>
    <t>Z każdym rokiem problem niepłodności dotyka nowe pary, dlatego konieczne jest podjęcie działań nakierowanych na następujące aspekty: umacnianie zdrowia prokreacyjnego jeszcze zanim pojawi się problem niepłodności oraz zapewnienie możliwości diagnostyki i leczenia przy zastosowaniu nowoczesnego sprzętu.
Według Mapy potrzeb zdrowotnych dla Polski, Lecznictwo szpitalne (moduł B), Choroby układu moczowo-płciowego (kobiet),  s. 48 rozkład hospitalizacji sprawozdanych w związku z chorobami układu moczowo-płciowego u kobiet na 100 tys. mieszkańców nie jest równomierny w kraju. Najwyższą wartość tego wskaźnika zaobserwowano w województwie wielkopolskim (995,34 przypadków), a najniższą w lubuskim (608,96 przypadków). 
W Polsce można zauważyć zaskakująco wysoki odsetek hospitalizacji na oddziałach o III poziomie referencyjnym dla chorób: zaburzenia miesiączkowania i nieprawidłowy rozrost lub lokalizacja błony śluzowej układu płciowego. Obserwuje się wyjątkowo wysoki odsetek przyjęć w trybie planowym dla chorób: zaburzenia miesiączkowania (58,5%) i stany zapalne narządów płciowych u kobiet (46,8%). Najwyższy odsetek hospitalizacji pacjentów spoza województwa zaobserwowano w lubuskim (9,6%), a najniższy w kujawsko-pomorskim (4,1%). 
Analiza danych na temat miejsca pochodzenia pacjentów hospitalizowanych w poszczególnych województwach wykazała, że pacjenci hospitalizowani z powodu rozpoznań z grupy zaburzenia płodności częściej migrują do ośrodków znajdujących się poza województwem zamieszkania. Obserwowane różnice w migracji pacjentów między województwami z powodu zaburzeń płodności mogą być wynikiem istnienia w kraju ośrodków o wysokiej specjalistyce oraz wykonujących unikatowe w skali kraju zabiegi, lub tez mogą być spowodowane różnicą w dostępności do leczenia ambulatoryjnego i szpitalnego między województwami.
Wnioskodawca to obecnie jeden z największych Szpitali wysokospecjalistycznych oraz ośrodków akademickich w kraju zapewniający kompleksową opiekę medyczną w zakresie diagnostyki i leczenia niepłodności oraz leczenia onkologicznego zarówno dla pacjentów z województwa jak i całego kraju. W Szpitalu od wielu lat wykonywane są badania HSG i zabiegi laparoskopowe w leczeniu niepłodności (obecnie przy użyciu najnowocześniejszego sprzętu radiologicznego i laparoskopowego), wykonywany jest pełny zakres badań USG, w tym u niepłodnych kobiet, zabiegi histeroskopowe (obecnie w pełnym zakresie dotyczącym leczenia niepłodności), oraz został wyodrębniony Oddział Endokrynologii Ginekologicznej wyspecjalizowany w stymulacji i monitorowaniu owulacji, a także diagnozowaniu i leczeniu rzadkich zespołów endokrynnych. Oddział realizuje programy diagnostyczno-terapeutyczne. 
W związku z powyższym realizacja projektu przez  Uniwersyteckie Centrum Kliniczne im. prof. K. Gibińskiego Śląskiego Uniwersytetu Medycznego w Katowicach jest zgodna z mapami potrzeb zdrowotnych w zakresie podjęcia działań na rzecz zapobiegania i leczenia niepłodności.</t>
  </si>
  <si>
    <t xml:space="preserve">Projekt realizuje cele IX Osi Priorytetowej oraz cele Działania 9.2 Infrastruktura ponadregionalnych podmiotów leczniczych. Oś Priorytetowa IX: Wzmocnienie strategicznej infrastruktury ochrony zdrowia definiuje priorytet inwestycyjny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 Zgodnie z zapisami Szczegółowego Opisu Osi Priorytetowych POiŚ, celem szczegółowym Programu jest zapewnienie dostępu ludności do infrastruktury ochrony zdrowia oraz poprawa efektywności systemu opieki zdrowotnej. Celem działania 9.2 jest poprawa efektywności systemu ochrony zdrowia w kluczowych obszarach ze względu na trendy epidemiologiczne oraz zasoby pracy. W ramach działania realizowane będą projekty w zakresie infrastruktury ochrony zdrowia o charakterze ponadregionalnym w odniesieniu do wybranych specjalizacji kluczowych ze względu na istniejące trendy epidemiologiczne oraz demograficzne. 
Projekt zakłada realizację inwestycji prowadzącej do stworzenia u Wnioskodawcy referencyjnego ośrodka leczenia niepłodności. Z powstałej w ramach projektu infrastruktury i zakupionego sprzętu medycznego będą mogły korzystać wszystkie pacjentki, nie tylko te, które mają problem z niepłodnością. 
Realizacja projektu pozytywnie wpłynie na aspekt społeczno-gospodarczy. Kobiety dotknięte niepłodnością znacznie częściej narażone są na depresję oraz inne zaburzenia psychiczne, co przekłada się na relacje w życiu zawodowym. Realizacja projektu przyczyni się do szybszego powrotu kobiet na rynek pracy, poprzez szybkie zdiagnozowanie i podjęcie odpowiedniego leczenia.
Cele projektu zbieżne są z celami Programu Kompleksowej Ochrony Zdrowia Prokreacyjnego w Polsce w latach 2016-2020 i zakładają:
1) zmniejszenie liczby par dotkniętych niepłodnością; 
2) utworzenie referencyjnych ośrodków leczenia niepłodności proponujących kompleksową opiekę medyczną parze w tym zakresie; 
3) upowszechnienie stosowania rekomendacji dotyczących opieki nad parą z problemami z płodnością lub niepłodną; 
4) zwiększenie wiedzy i świadomości, zarówno specjalistów jak i ogółu społeczeństwa, na temat zdrowia prokreacyjnego.
Projekt przyczyni się tym samym do realizacji następujących wskaźników Osi Priorytetowej IX, Działanie 9.2. POIiŚ dla regionów słabiej rozwiniętych:
- Liczba wspartych podmiotów leczniczych 
- Nakłady inwestycyjne na zakup aparatury medycznej 
- Liczba leczonych w podmiotach leczniczych objętych wsparciem.
</t>
  </si>
  <si>
    <t>Projekt nie jest objęty pomocą publiczną. W Orzecznictwie Trybunału Sprawiedliwości  została  wypracowana  zasada,  zgodnie z  którą,  jeżeli  szpitale  publiczne  są  nieodłączną  częścią  krajowej  służby  zdrowia  i  są  prawie  w  całości  finansowane  ze  składek  na ubezpieczenie  zdrowotne  oraz  innych  środków  państwowych,  a  usługi  świadczą  nieodpłatnie  na zasadzie  powszechnego  objęcia  ubezpieczeniem,  nie  są  one  przedsiębiorstwami. Tym samym przyznane wsparcie nie stanowi pomocy publicznej. Usługi świadczone przez Szpital finansowane są ze środków NFZ. 
Zgodnie z założeniami POIŚ 2014-2020 dofinansowanie środkami UE projektów służących działalności zdrowotnej związanej z wykonywaniem usług finansowanych przez NFZ (co do zasady) nie stanowi pomocy publicznej. Zgodnie z Art. 107 ust. 1 Traktatu o funkcjonowaniu Unii Europejskiej „wszelka pomoc przyznawana przez Państwo Członkowskie lub przy użyciu zasobów państwowych w jakiejkolwiek formie, która zakłóca lub grozi zakłóceniem konkurencji poprzez sprzyjanie niektórym przedsiębiorstwom lub produkcji niektórych towarów, jest niezgodna z rynkiem wewnętrznym w zakresie, w jakim wpływa na wymianę handlową między Państwami Członkowskimi”.
Za zgodną z rynkiem wewnętrznym może zostać uznana: 
- pomoc przeznaczona na sprzyjanie rozwojowi gospodarczemu regionów, w których poziom życia jest nienormalnie niski lub regionów, w których istnieje poważny stan niedostatecznego zatrudnienia, jak również regionów, o których mowa w artykule 349, z uwzględnieniem ich sytuacji strukturalnej, gospodarczej i społecznej;
- pomoc przeznaczona na wspieranie realizacji ważnych projektów stanowiących przedmiot wspólnego europejskiego zainteresowania lub mająca na celu zaradzenie poważnym zaburzeniom w gospodarce Państwa Członkowskiego;
- pomoc przeznaczona na ułatwianie rozwoju niektórych działań gospodarczych lub niektórych regionów gospodarczych, o ile nie zmienia warunków wymiany handlowej w zakresie sprzecznym ze wspólnym interesem;
- pomoc przeznaczona na wspieranie kultury i zachowanie dziedzictwa kulturowego, o ile nie zmienia warunków wymiany handlowej i konkurencji w Unii w zakresie sprzecznym ze wspólnym interesem; 
- inne kategorie pomocy, jakie Rada może określić decyzją, stanowiąc na wniosek Komisji.</t>
  </si>
  <si>
    <t xml:space="preserve">2017.09 </t>
  </si>
  <si>
    <t>Zadanie 1: Zakup sprzętu medycznego na potrzeby oddziału Ginekologii i Położnictwa oraz Pracowni Ultrasonograficznej</t>
  </si>
  <si>
    <t>Zakup sprzętu medycznego: Tor wizyjny Ultra HD w technologii 3D( zestaw), Elektroniczny insuflator,  Pompa ssąco-płucząca, Histeroskop z resektoskopem bipolarnym ( zestaw), Minihisteroskopy ( zestaw), Zestaw do przezpochwowej hydrolaparoskopii, Ultrasonograf - wydatek kwalifikowalny w ramach POIŚ</t>
  </si>
  <si>
    <t>Zadanie 2: Zakup sprzętu medycznego na potrzeby pracowni andrologicznej</t>
  </si>
  <si>
    <t>Zakup sprzętu medycznego: Analizator nasienia CASA,Mikroskop odwrócony kontrastowo -fazowy z oprzyrządowaniem do zapisywania ruchu plemników ,Mikroskop biologiczny fluorescencyjny z oprzyrządowaniem, Kamera do mikroskopu, Zamrażarka do programowalnego zamrażania plemników, Chłodziarko - zamrażarka do programowalnego zamrażania plemników, Wirówka cytologiczna, Mikropłytkowy czytnik wielodetekcyjny, Mikrotom rotacyjny, Redestylator elektryczny, Komory do diagnostyki nasienia (komora Neubauera, komora Maklera), Analizator Biochemiczny</t>
  </si>
  <si>
    <t>Zadanie 3:Przebudowa i modernizacja Oddział Endokrynologii Ginekologicznej</t>
  </si>
  <si>
    <t>Zakres dotyczy dostosowania istniejącego układu przestrzennego oddziału do nowych potrzeb. Przy salach chorych utworzono łazienki, zaplecze uzbrojono w niezbędny sprzęt. Ze względów lokalizacyjnych oddziału (ostatnia kondygnacja i elewacja południowa)  zastosowano oprócz rolet i foli refleksyjnych -  klimatyzatory wpływające na polepszenie warunków bytowych pacjentów.wyburzeń ścian działowych.  Zakres prac obejmuje: 
- wykonania niezbędnych przebić, 
- demontaży ceramiki sanitarnej, starej stolarki i ślusarki wewnętrznej
- demontaż starego osprzętu elektrycznego wraz z oprawami oświetleniowymi,
- skucie tynków i okładzin ściennych,
- skucie wylewek i starych posadzek,
- wymurowanie nowych ścianek działowych,
- zamurowania niepotrzebnych otworów i starych przebić,
- rozprowadzenie instalacji wodno-kanalizacyjnej, centralnego ogrzewania, gazów medycznych (tlen, próżnia i sprężone powietrze), wentylacji i klimatyzacji, elektryki w tym instalacji niskich prądów, instalacji zabezpieczeń przeciwpożarowych;
- wykonanie prac wykonawczych: kładzenie tynków i gładzi, malowanie, położenie wykładzin elastycznych na podłogi i ściany, montaż osłon zapobiegających otarciom mechanicznym ścian, montaż systemowych sufitów podwieszanych;
- montaż ślusarki i stolarki;
- montaż opraw oświetleniowych LED i osprzętu elektrycznego;
- montaż ceramiki sanitarnej tzw. biały montaż;
- dostawa i montaż sprzętu (wyposażenia) ruchomego oraz zabudowanego.</t>
  </si>
  <si>
    <t>Zadanie 4: Przebudowa i modernizacja Pracowni andrologicznej wraz z pokojem zabiegowym w ramach poradni niepłodności</t>
  </si>
  <si>
    <t>W ramach istniejącego laboratorium postanowiono utworzyć pracownię andrologiczną wraz z zapleczem składającym się z konsultacyjnego gabinetu badań, gabinetu zabiegowego oraz gabinetu poboru materiału do badań wraz z pomieszczeniami uzupełniającymi niniejszą funkcję jak toaleta czy poczekalnia wyburzeń ścian działowych. Zakres prac obejmuje: 
- wykonania niezbędnych przebić, 
- demontaży ceramiki sanitarnej, starej stolarki i ślusarki wewnętrznej
- demontaż starego osprzętu elektrycznego wraz z oprawami oświetleniowymi,
- skucie tynków i okładzin ściennych,
- skucie wylewek i starych posadzek,
- wymurowanie nowych ścianek działowych,
- zamurowania niepotrzebnych otworów i starych przebić,
- rozprowadzenie instalacji wodno-kanalizacyjnej, centralnego ogrzewania, gazów medycznych (tlen, próżnia i sprężone powietrze), wentylacji i klimatyzacji, elektryki w tym instalacji niskich prądów, instalacji zabezpieczeń przeciwpożarowych;
- wykonanie prac wykonawczych: kładzenie tynków i gładzi, malowanie, położenie wykładzin elastycznych na podłogi i ściany, montaż osłon zapobiegających otarciom mechanicznym ścian, montaż systemowych sufitów podwieszanych;
- montaż ślusarki i stolarki;
- montaż opraw oświetleniowych LED i osprzętu elektrycznego;
- montaż ceramiki sanitarnej tzw. biały montaż;
- dostawa i montaż sprzętu (wyposażenia) ruchomego oraz zabudowanego</t>
  </si>
  <si>
    <t xml:space="preserve">Nakłady inwestycyjne na zakup aparatury medycznej </t>
  </si>
  <si>
    <t xml:space="preserve">Samodzielny Publiczny Zakład Opieki Zdrowotnej Szpital Uniwersytecki w Krakowie </t>
  </si>
  <si>
    <t xml:space="preserve">Kraków </t>
  </si>
  <si>
    <t>12 61</t>
  </si>
  <si>
    <t>Jacek Michniak - Sekcja ds. Działalności Komercyjnej i Nowych Projektów, starszy specjalista, tel. 12 424 70 78, faks: 12 424 71 68, e-mail:jmichniak@su.krakow.pl
Katarzyna Wilk-Kwaskowska -  specjalista, tel. 12 424 70 78,  faks: 12 424 71 68, e-mail: kkwaskowska@su.krakow.pl</t>
  </si>
  <si>
    <t xml:space="preserve">     -  Wsparcie oddziałów oraz innych jednostek organizacyjnych szpitali ponadregionalnych udzielajacych swiadczeń zdrowotnych stacjonarnych i całodobowych w zakresie ginekologii, połoznictwa (roboty budowlane, doposazenie).                                                                                                                                                                                                   -    Wsparcie pracowni diagnostycznych oraz innych jednostek zajmujących się diagnostyką współpracujacych                                                                 z oddziałami oraz innych jednostek organizacyjnych szpitali ponadregionalnych udzielajacych świadczeń zdrowotnych stacjonarnych i całodobowych w zakresie ginekologii, połoznictwa (roboty budowlane, doposazenie) </t>
  </si>
  <si>
    <t xml:space="preserve">Szpital Uniwersytecki w Krakowie w drodze aplikacji do konkursu ofert MZ  "Program Kompleksowej Ochrony Zdrowia Prokreacyjnego w Polsce w latach 2016-2020"  został wybrany decyzją MZ z dnia 19.10.2016 r. na realizatora zadania w zakresie interwencji: Utworzenie sieci referencyjnych ośrodków leczenia niepłodności.  Na podstawie podpisanej Umowy Nr 17/7/2016/45/1556 zrealizował zadanie wyposażenia laboratorium andrologicznego w przewidziany Programem sprzęt medyczny. Niniejszym projektem realizuje drugi etap wyposażenia referencyjnego ośrodka leczenia niepłodności  w Szpitalu obszarze sali zabiegowej oraz procowni USG i pracowni histeroskopii.  Zadanie to zamierz zrealizować w oparciu o zgodę Instytucji Zarządzającej Programem Operacyjnym Infrastruktura i Środowisko 2014-2020 na aplikowanie w trybie projektów pozakonkursowych na realizację modułu utworzenia sieci referencyjnych ośrodków leczenia niepłodnosci . Informacja o takiej mozliwosci  zawarta została w piśmie Departamentu Funduszy Europejskich i e-Zdrowia z dnia 24.03.2017 r. Efekty dotychczas funkcjącegoośrodka Onkofertility  w Szpitalu Uniwersyteckim w Krakowie potwierdzają zarówno zasadność dotychczas podjętych jak i planowanych zadań  inwestycyjnych i organizacyjnych, a także ich efektywność w zabezpieczeniu potrzeb społecznych w zakresie skutecznej i wysokospecjalistycznej opieki zdrowotnej w obszarze zdrowia prokreacyjnego. </t>
  </si>
  <si>
    <t>Projekt zgodny z założeniami Programu Polityki Zdrowotnej ustanowionego na podstawie art.. 48. ust. 1 ustawy z dnia 27.08.2014 r. o świadczeniach opieki zdrowotnej finansowanych ze srodków publicznych w zakresie Programu Kompleksowej Ochrony Zdrowia Prokreacyjnego w Polsce w latach 2016-2020   
Ponadto niniejszy Projekt wykazuje zgodność z następującymi dokumentami strategicznymi lub implementacyjnymi:
- „Europa 2020 Strategia na rzecz inteligentnego i zrównoważonego rozwoju sprzyjającego włączeniu społecznemu”
- Strategia dla Rozwoju Polski Południowej w Obszarze Województw Małopolskiego i śląskiego do roku 2020
- Strategia Rozwoju Województwa Małopolskiego na lata 2011- 2020, w zakresie działań Obszaru 6: Bezpieczeństwo ekologiczne, zdrowotne i społeczne, w ramach działania 6.2 Poprawa bezpieczeństwa zdrowotnego: profilaktyka i ochrona zdrowia zakładane jest m.in. Utrzymanie i wzrost dostępności do specjalistycznej opieki stacjonarnej, w zależności od potencjałów i potrzeb poszczególnych subregionów.    
Strategia Rozwoju Krakowa
Projekt jest zgodny z Celem strategicznym I "Kraków miastem przyjaznym rodzinie, atrakcyjnym miejscem zamieszkania i pobytu." w zakresie Celu Operacyjnego I.5  "Zapewnienie mieszkańcom właściwego poziomu bezpieczeństwa zdrowotnego."</t>
  </si>
  <si>
    <t>Projekt jest drugim etapem realizacji  nowej inicjatywy zawartej w Programie Kompleksowej Ochrony Zdrowia Prokreacyjnego w Polsce w latach 2016-2020 i wpisuje się w założenia planu restrukturyzacyjnego Szpitala Uniwersyteckiego w Krakowie. Jest elementem sprzyjającym działaniom konsolidacyjnym i realizuje cel  maksymalizacji wykorzystania wysokokwalifikowanej kadry  medycznej oraz maksymalizacji wykorzystania  posiadanej infrastruktury  sprzętowej poprzez jej doposażenie w celu pełnej realizacji funkcji przypisanych referencyjnemu ośrodkowi leczenia niepłodności. Efektywność kosztowa projektu zapewniona zostanie poprzez dokonanie zakupu wyrobów medycznych w trybie wyboru najkorzystniejszej cenowo oferty, maksymalne wykorzystanie zdolności technologicznych  zakupionej aparatury, zwiększenie wartości umowy z płatnikiem  w rodzaju świadczeń ginekologicznych, obniżenie kosztów społecznych ponoszonych z tytułu wykluczenia pacjenta z aktywności zawodowej. W związku z przyśpieszeniem procesu leczenia na skutek realizacji Projektu czas oczekiwania na świadczenie zdrowotne ulegnie skróceniu. Będzie to możliwe dzięki zwiększeniu efektywności działania wspieranego przez specjalistyczny sprzęt zakupiony w ramach Projektu. Dzięki poprawie efektywności procesu diagnostyki i leczenia  Projekt skutkował będzie oszczędnościami w kosztach leczenia pacjentów (diagnostyka, leki, skrócenie czasu pobytu), jak również spowoduje ograniczenie kosztów społecznych dzięki szybszemu powrotowi do zdrowia.
Pomimo wzrostu kosztów związanych z przyrostem liczby pacjentów, którzy skorzystają z opieki na skutek realizacji  Projektu poprawi się  efektywność finansowa podmiotu. Stan ten będzie spowodowany większym wzrostem przychodów                                             w stosunku do wzrostu kosztów i skutkował bedzie poprawą wskaźników rentowności.</t>
  </si>
  <si>
    <t>Szpital Uniwersytecki w Krakowie jest w regionie Polski południowej  referencyjnym ośrodkiem w zakresie ginekologii, położnictwa i neonatologii. Zmieniające się standardy w zakresie wiedzy i praktyki medycznej wymagają unowocześniania posiadanych zasobów oraz poszerzania spektrum wykonywanych procedur, wdrażania nowych technologii medycznych oraz nadążania za zmieniającymi się potrzebami zdrowotnymi społeczności, w tym problemem przesuwania się wieku rodzicielstwa i związanym z tym wzrostem liczby przypadków niepowodzeń w zakresie prokreacji (niepłodność, patologia ciąży i noworodka).  Celem głównym projektu jest realizacja  „Programu kompleksowej ochrony zdrowia prokreacyjnego w Polsce”, realizowanego w okresie od 1 września 2016 r. do 31 grudnia 2020 r.                                                                                                                                                                                                                                            W Projekcie przyjeto założenia oprawy dostępności do wysokiej jakości świadczeń z zakresu diagnostyki i leczenia niepłodności, służące ochronie zdrowia prokreacyjnego, poprzez zapobieganie, rozpoznawanie oraz leczenie zachowawcze i zabiegowe zaburzeń z zakresu płodności, a w następnym etapie poprzez właściwą opiekę nad ciążą, doprowadzenie  do jej bezpiecznego rozwiązania i wdrożenia opieki nad noworodkiem.
Cele szczegółowe:
1) poprawa stanu zdrowia uczestników w zakresie zidentyfikowanych chorób utrudniających posiadanie potomstwa;
2) podniesienie kwalifikacji i umiejętności lekarzy podstawowej opieki zdrowotnej oraz lekarzy specjalistów oraz położnych w zakresie czynników wpływających na występowanie niepłodności oraz wczesnego wykrywania przyczyn niepłodności;
3) określenie przyczyn niepłodności wśród uczestników;
4) wzrost jakości udzielanych świadczeń w zakresie kompleksowej diagnostyki niepłodności;
5) zabezpieczenie płodności wśród pacjentek leczących się z powodów onkologicznych 
Rezultatami niniejszego projektu objęte zostaną nie tylko pary  starające się o potomstwo, ale także kobiety w ciąży i obecne matki.  Projekt daje gwarancję równego dostępu do wspieranej projektem infrastruktury wszystkim pacjentkom a zakupiony sprzęt będzie wykorzystywany na potrzeby hospitalizacji w oddziałach o charakterze ginekologicznym i położniczym Szpitala. Wsparte oddziały będą otwarte na równych zasadach dla wszystkich pacjentek, nie ograniczając i nie preferując dostępu dla pacjentów ze zdiagnozowaną niepłodnością bądź prowadzoną pod tym kątem diagnostyką.</t>
  </si>
  <si>
    <t xml:space="preserve">19.10.2016 r. </t>
  </si>
  <si>
    <t>Budynek Kliniki Ginekologii, w którym znajdują się objęte wsparciem w niniejszym projekcie: Oddział Kliniczny Endokrynologii Ginekologicznej i Ginekologii oraz Oddział Kliniczny Ginekologii i Onkologii, Oddział Kliniczny Położnictwa i Perinatologii oraz Oddział Kliniczny Neonatologii a także funkcjonujące pracownie, zlokalizowany jest przy ul. Kopernika 23 w Krakowie, na terenie oznaczonym geodezyjnie jako działka 3/8, obręb ewidencyjny nr 50, jednostka ewidencyjna Kraków-Śródmieście. Niniejszy projekt realizuje drugi etap  inicjatywy  rozwoju w Szpitalu Uniwersyteckim regionalnego referencyjnego ośrodka leczenia niepłodności w ramach Programu kompleksowej ochrony zdrowia prokreacyjnego w Polsce w latach 2016-2020. Całościowo projekt obejmuje w sposób kompleksowy trzy funkcjonujące w powiązaniu jednostki organizacyjne Szpitala – oddziały trzeciego poziomu referencyjnego - Oddział Kliniczny Endokrynologii Ginekologicznej i Ginekologii (diagnostyka i leczenie niepłodności), Oddział Kliniczny Położnictwa i Perinatologii (opieka nad ciążą fizjologiczną i patologiczną oraz poród), Oddział Kliniczny Ginekologii i Położnictwa  a także pośrednio  Oddział Neonatologii (opieka nad noworodkiem z intensywną terapią neonatologiczną). Jedną z docelowych grup pacjentek są chore w wieku prokreacyjnym, poddawane leczeniu onkologicznemu, wiążącemu się z utratą płodności, toteż część ośrodka stanowić będzie zespół wspomaganej prokreacji i zachowania płodności „Oncofertility”. 
Projekt jest komplementarny względem projektów, dla których Szpital uzyskał już lub aplikuje o dotacje przedmiotowe w ramach przeprowadzonych konkursów:
1. Konkurs ofert MZ - Utworzenie sieci referencyjnych ośrodków leczenia niepłodności - w zakresie zadania wyposażenie laboratorium andrologicznego (seminologicznego), - projekt uzyskał w 2016 roku dotację na zakup 12 szt. wyrobów medycznych w kwocie 424 249,98 zł. Wartość wydatkó kwalifikowalnych w projekcie - 666 801,37 zł. 
2. Konkurs ofert MZ - w zakresie zadania: Realizacja badań dotyczących zdrowia prokreacyjnego i jego uwarunkowań w społeczeństwie - realizacja zadań w latach 2017-2018  - złożona aplikacja do NPZ na kwotę 472 205,90 zł                                                                                                                                                                                                                                                                           Projekt wpisuje się w założenia planu restrukturyzacyjnego Szpitala Uniwersyteckiego w Krakowie. Jest elementem sprzyjającym działaniom konsolidacyjnym i realizuje cel  maksymalizacji wykorzystania wysokokwalifikowanej kadry  medycznej oraz maksymalizacji wykorzystania  posiadanej infrastruktury  sprzętowej poprzez jej doposażenie w celu pełnej realizacji funkcji przypisanych referencyjnemu ośrodkowi leczenia niepłodności.Projekt realizuje postulat przesunięcia ciężaru opieki z lecznictwa stacjonarnego do ambulatoryjnego, poprzez wzbogacenie funkcji  medycznych poradni leczenia niepłodności i pracowni histeroskopii i ultrasonografii.</t>
  </si>
  <si>
    <t>Projekt zgodny z Mapą potrzeb zdrowotnych w zakresie lecznictwa szpitalnego dla Polski (2.5.53 Oddział o chrakterze położniczym i ginekologicznym). Projekt  wpisuje się w cele priorytetowe ustalone w Mapie potrzeb zdrowotnych dla województwa małopolskiego, w szczególnosci w założenia dokumentu  Priorytety dla Regionalnej Polityki Zdrowotnej Województwa Małopolskiego - ocena potrzeb zdrowotnych na lata 2016 - 2018 w zakresie: 
Priorytet 8: Poprawa opieki zdrowotnej nad matką, noworodkiem i małym dzieckiem;  Dziedzina 3: Ginekologia onkologiczna; cel : - objęcie specjalistyczną opieka i leczeniem kobiet w ciąży z chorobami nowotworowymi; 
Dziedzina 7: Położnictwo i ginekologia;  cel: - podniesienie jakości opieki położniczej; Dziedzina 8: Położnictwo                                              i ginekologia; cel: - wczesne wykrywanie patologii ciąży i wad wrodzonych; Dziedzina 10: Położnictwo i ginekologia; cel: - polepszenie opieki okołoporodowej w zakresie monitorowania dobrostanu płodu.
Priorytet 10: Wsparcie systemu kształcenia kadr medycznych w kontekście dostosowania zasobów do zmieniających się potrzeb społecznych; Dziedzina 13: Położnictwi i ginekologia: cel: - zwiększenie liczby specjalistów oraz zwiększenie wiedzy personelu w zakresie nowoczesnych technologii.</t>
  </si>
  <si>
    <t>Projekt lokuje się w obszarze wsparcia infrastruktury w jednostce o charakterze ponadregionalnym. Projekt wypełnia cele Działania 9.2 w zakresie niezbędnych działań inwestycyjnych w odniesieniu do opieki nad matką i dzieckiem. Dotyczy rozwoju oddziałów szpitalnych świadczących usługi medyczne dedykowane chorobom , ktore stanowią istotne problemy zdrowotne, w  specjalizacjach kluczowych ze względu na chrakter przeciwdziałania negatywnym trendom demograficznym. W swym zasadniczym celu odnosi się to do swiadczeń w zakresie przypadków niepowodzeń prokrecyjnych  ale również schorzeń dotyczacych  niepłodności, patologi ciąży i noworodka. Dotyczy rozwoju infrastruktury wykorzystywanej na potrzeby położnictwa i ginekologii.  Projekt w znaczącym stopniu przyczyni się do poprawy jakości zycia podstawowej komórki społecznej jaką jest rodzina oraz osiągniecia założeń zrównoważonego rozwoju. Rezultaty projektu przełożą się na zahamowanie spadku liczby ludnosci wywołany spadkiem urodzin.W efekcie zrealizowania projektu nastąpi:
1) zmniejszenie liczby par dotkniętych niepłodnością;
2) utworzenie referencyjnego ośrodka leczenia niepłodności proponującego kompleksową opiekę medyczną parze w tym zakresie;
3) upowszechnienie stosowania rekomendacji dotyczących opieki nad parą z problemami z płodnością lub niepłodną;
4) zwiększenie wiedzy i świadomości, zarówno specjalistów jak i ogółu społeczeństwa, na temat zdrowia prokreacyjnego.
Powyższe zgodne jest również z art. 3 ust. 1 ustawy z dnia 25 czerwca 2015 r. o leczeniu niepłodnośc.</t>
  </si>
  <si>
    <t>Art. 107 ust. 1 Traktatu o funkcjonowaniu Unii Europejskiej stanowi:  „Z zastrzeżeniem innych postanowień przewidzianych w niniejszym Traktacie, wszelka pomoc przyznawana przez Państwo Członkowskie lub przy użyciu zasobów państwowych w jakiejkolwiek formie, która zakłóca lub grozi zakłóceniem konkurencji poprzez sprzyjanie niektórym przedsiębiorstwom lub produkcji niektórych towarów, jest niezgodna ze wspólnym rynkiem w zakresie, w jakim wpływa na wymianę handlową między Państwami Członkowskimi”. 
W tym kontekście należy podkreślić, iż działalność zakładów opieki zdrowotnej związana z wykonywaniem usług w ramach gwarantowanych przez Państwo świadczeń zdrowotnych (usług finansowanych przez Narodowy Fundusz Zdrowia) jest co do zasady adresowana do obywateli polskich, zatem dofinansowanie takiej działalności środkami publicznymi nie wpływa na wymianę gospodarczą między krajami członkowskimi UE. Oznacza to, iż dofinansowanie projektów służących działalności zakładów opieki zdrowotnej związanej z wykonywaniem usług finansowanych przez NFZ nie stanowi pomocy publicznej. Wsparcie nie stanowi pomocy publicznej. Ze względu na charakter referencyjny dotacja nie zakłóci konkurencji, a także nie wpłynie na wymianę handlową między państwami członkami UE.</t>
  </si>
  <si>
    <t>2016.11</t>
  </si>
  <si>
    <t>2018.02</t>
  </si>
  <si>
    <t xml:space="preserve">Zad.1 zakup wyposażenia dla laboratorium andrologicznego </t>
  </si>
  <si>
    <t xml:space="preserve">zakup, dostawa i instalacja  wyrobów medycznych służących wyposażeniu laboratorium andrologicznego  w Szpitalu Uniwersyteckim w Krakowie </t>
  </si>
  <si>
    <t>Zad. 2 - przygotowanie dokumentacji projektu POIS</t>
  </si>
  <si>
    <t xml:space="preserve">opracowanie  Studium Wykonalności dla projektu wyposażenia sali operacyjnej, pracowni USG i pracowni histeroskopii </t>
  </si>
  <si>
    <t xml:space="preserve">Zad. 3 - przygotowanie przetargu na zakup wyrobów medycznych </t>
  </si>
  <si>
    <t xml:space="preserve">przeprowadzenie postępowania o zamówienie publiczne na zakup wyrobów medycznych, wybór dostawcy, podpisanie umowy  dla projektu  wyposażenia sali operacyjnej, pracowni USG i pracowni histeroskopii </t>
  </si>
  <si>
    <t xml:space="preserve">Zad. 4 - zakup środków trwałych </t>
  </si>
  <si>
    <t xml:space="preserve">zakup, dostawa i instalacja  wyrobów medycznych służących wyposażeniu  sali operacyjnej, pracowni USG i pracowni histeroskopii  </t>
  </si>
  <si>
    <t xml:space="preserve">Zad. 5 - promocja projektu   </t>
  </si>
  <si>
    <t>realizacja zadań promocyjnych i  i informacyjnych dot. projektu</t>
  </si>
  <si>
    <t>Zakup sprzętu i aparatury medycznej na potrzeby działalności Kliniki Diagnostyki i Leczenia Niepłodności w Instytucie "Centrum Zdrowia Matki Polki"</t>
  </si>
  <si>
    <r>
      <rPr>
        <sz val="8"/>
        <color theme="1"/>
        <rFont val="Calibri"/>
        <family val="2"/>
        <charset val="238"/>
        <scheme val="minor"/>
      </rPr>
      <t xml:space="preserve">Instytut "Centrum Zdrowia Matki Polki", ul. Rzgowska 281/289, 93-338 Łódź
kod terytorialny: </t>
    </r>
    <r>
      <rPr>
        <b/>
        <sz val="8"/>
        <color theme="1"/>
        <rFont val="Calibri"/>
        <family val="2"/>
        <charset val="238"/>
        <scheme val="minor"/>
      </rPr>
      <t>106103 9</t>
    </r>
  </si>
  <si>
    <t>m. Łódź</t>
  </si>
  <si>
    <t>Łódzkie</t>
  </si>
  <si>
    <t>Z-ca Dyrektora ds. Administracji i Rozwoju dr Paweł Grocki, tel.: 042 271 11 25, pawel.grocki@iczmp.edu.pl</t>
  </si>
  <si>
    <t xml:space="preserve">Wsparcie oddziałów oraz innych jednostek organizacyjnych szpitali ponadregionalnych udzielających świadczeń zdrowotnych stacjonarnych i całodobowych w zakresie ginekologii, położnictwa (roboty budowlane, doposażenie).
Wsparcie pracowni diagnostycznych oraz innych jednostek zajmujących się diagnostyką współpracujących z oddziałami oraz innych jednostek organizacyjnych szpitali ponadregionalnych udzielających świadczeń zdrowotnych stacjonarnych i całodobowych w zakresie ginekologii, położnictwa (roboty budowlane, doposażenie)
</t>
  </si>
  <si>
    <t xml:space="preserve">Zakup aparatury medycznej, w ramach projektu, został zaplanowany z myślą o pacjentkach ze zdiagnozowaną niepłodnością bądź prowadzoną pod tym kątem diagnostyką. W wyniku wytworzonej w ramach projektu infrastruktury możliwe będzie wykonywanie licznych badań laboratoryjnych, inwazyjnych, nieinwazyjnych oraz zabiegów operacyjnych. Klinika, oprócz pełnego zakresu badań laboratoryjnych związanych z leczeniem niepłodności realizować będzie świadczenia także z urologii, immunologii, ginekologii, andrologii, genetyki, endokrynologii i psychologii a zakresem swoich interwencji stanowić będzie wartość dodaną do obecnie funkcjonującego systemu świadczeń gwarantowanych i tym samym przyczyni się do poprawy jakości życia i zdrowia mieszkańców regionu łódzkiego, ale i całego kraju, jako część szerszej sieci innowacyjnych ośrodków referencyjnych. Instytut „CZMP” w Łodzi został wybrany jako realizator w ramach Programu Kompleksowej Ochrony Zdrowia Prokreacyjnego w Polsce w latach 2016 – 2020 (10.11.2016 została podpisana umowa między Skarbem Państwa – Minister Zdrowia a Instytutem „CZMP” w Łodzi). Jest to Programem polityki zdrowotnej ustanowiony na podstawie art. 48 ust. 1 ustawy z dnia 27 sierpnia 2004 r. o świadczeniach opieki zdrowotnej finansowanych ze środków publicznych (Dz. U. z 2016 r. poz. 1793, ze zm.).  W związku z powyższym Instytut jako realizator Programu i jednocześnie zadania publicznego utworzy  Klinikę Diagnostyki i Leczenia Niepłodności Instytutu „Centrum Zdrowia Matki Polki” będącą pierwszym referencyjnym ośrodkiem zajmującym się diagnostyką i leczeniem niepłodności w Polsce. Problem niepłodności jest poważnym problemem nie tylko poszczególnych par ale ma także bardzo poważne konsekwencje ogólnospołeczne i demograficzne. Brak możliwości posiadania potomstwa ma ogromny wpływ na funkcjonowanie społeczne dotkniętych nim par. Stres, frustracja, dewastacja układu partnerskiego, brak poczucia więzi rodzinnej, niepokój, stany depresyjne czy utrata celu aktywnego życia zawodowego – są to najczęściej postrzegane konsekwencje bezdzietności. Szczególnie osłabienie więzi rodzinnych i zmniejszona aktywność na rynku pracy są bardzo niekorzystne. Projekt przyczynia się do ograniczenie tych niekorzystnych z punktu widzenia ekonomicznego i społecznego tendencji, zatem ma znaczący wpływ na rozwój społeczno-gospodarczy regionu łódzkiego i dlatego też został zgłoszony w trybie pozakonkursowym. Klinika jako element nowoczesnego systemu, stanowić będzie odpowiedź na problem, którego rozwiązanie ma strategiczne znaczenie dla kraju i jego gospodarki również z powodów demograficznych.  </t>
  </si>
  <si>
    <t xml:space="preserve">W związku z powyższym projekt obejmujący swoim zakresem zakup sprzętu dla Kliniki Diagnostyki i Leczenia Niepłodności Instytutu „Centrum Zdrowia Matki Polki”, jest zgodny z SzOOP POIiŚ 2014-2020. Jednocześnie jego strategiczne znaczenie dla rozwoju społeczno-gospodarczego regionu łódzkiego zgodnie z zapisami Ustawy z dnia 11 lipca 2014 r.  o zasadach realizacji programów w zakresie polityki spójności finansowanych w perspektywie finansowej 2014–2020  pozwala na zakwalifikowanie go do dofinansowania w trybie pozakonkursowym.  W ramach działania 9.2. wnioskodawcami mogą być jednostki zajmujące się diagnostyką, współpracujące z pozostałymi oddziałami ICZMP, udzielającymi świadczeń zdrowotnych stacjonarnych i całodobowych w zakresie ginekologii, położnictwa, neonatologii, pediatrii oraz innych oddziałów zajmujących się leczeniem dzieci. Nowo otwarta Klinika Diagnostyki i Leczenia Niepłodności Instytutu „Centrum Zdrowia Matki Polki”, otwierająca faktycznie działanie Narodowego Programu Zdrowia Prokreacyjnego, poprzez zakupiony specjalistyczny sprzęt, pozwoli  zająć się  diagnozowaniem rzeczywistej przyczyny niepłodności. Leczenie niepłodności to nie tylko standardowe badania, ale również opieka psychologów i terapeutów oraz leczenie ambulatoryjne, w tym wykonywanie zabiegów. Wykorzystanie potencjału specjalistów oraz zakupionego sprzętu pozwoli na podjęcie specjalistycznego i kompleksowego leczenia niepłodności. Głównym założeniem w realizacji przez Instytut „Programu kompleksowej ochrony zdrowia prokreacyjnego w Polsce”  jest wykorzystanie doświadczeń Instytutu CZMP i szesnastu Ośrodków w kraju w diagnostyce i terapii niepłodności, tak aby najbardziej istotnym kryterium prawidłowości prowadzonej strategii leczniczej, wskaźnikiem jakości pracy oraz rozwoju naukowego zespołu było zabranie do domu własnego, zdrowego dziecka - home taken baby - / HBT /. </t>
  </si>
  <si>
    <t xml:space="preserve">Instytut „Centrum Zdrowia Matki Polki"" jest jednym z największych wysokospecjalistycznych ośrodków medycznych w woj. łódzkim. Unikalne połączenie Szpitala Ginekologiczno-Położniczego oraz Pediatrycznego umożliwia zapewnienie wszechstronnej wysokospecjalistycznej opieki nad kobietami w ciąży, noworodkami oraz dziećmi. W Instytucie diagnozowane i leczone są najtrudniejsze przypadki patologii ginekologicznych. W tej unikalnej placówce, sprawującej opiekę nad matką i dzieckiem do 18 roku życia, reprezentowany jest pełen wachlarz specjalności lekarskich.
ICZMP jest wiodącym ośrodkiem referencyjnym w zakresie ginekologii położnictwa, perinatologii, neonatologii i pediatrii. Ze względu na swój wielodyscyplinarny charakter, Instytut „CZMP” zapewnia wszechstronną opiekę nad kobietą w ciąży wysokiego ryzyka, noworodkiem urodzonym przedwcześnie oraz płodem, noworodkiem i dzieckiem z wrodzoną wadą rozwojową.
Każdego roku w Instytucie „CZMP” hospitalizowanych jest ponad 45 tysięcy pacjentów. Zakup sprzętu pozwoli na stworzenie adekwatnych, specjalistycznych warunków do rozpoczęcia stosownej opieki nad pacjentkami ze zdiagnozowaną niepłodnością bądź prowadzoną pod tym kątem diagnostyką. Zakupiony sprzęt pozwoli przede wszystkim uruchomić kompleksową diagnostykę w zakresie niepłodności, co w sposób kluczowy przyczyni się do zapewnienia odpowiedniej liczby osób aktywnych zawodowo w związku z dynamicznie narastającym zjawiskiem starzenia się społeczeństwa i zmniejszaniem się odsetka osób w wieku produkcyjnym (zarówno w kontekście czynników produkcji, jak i m.in. obciążeń dla systemu zabezpieczeń społecznych).  </t>
  </si>
  <si>
    <r>
      <rPr>
        <b/>
        <i/>
        <sz val="10"/>
        <rFont val="Calibri"/>
        <family val="2"/>
        <charset val="238"/>
        <scheme val="minor"/>
      </rPr>
      <t>Działania zaplanowane w projekcie są zgodne z:</t>
    </r>
    <r>
      <rPr>
        <i/>
        <sz val="10"/>
        <rFont val="Calibri"/>
        <family val="2"/>
        <charset val="238"/>
        <scheme val="minor"/>
      </rPr>
      <t xml:space="preserve">
1. Policy paper dla ochrony zdrowia na lata 2014–2020, cel długoterminowy 2 do 2030 Dostosowanie systemu opieki zdrowotnej do prognozowanychdo roku 2030 zmian demograficznych, w szczególności wzmocnienie działań na rzecz rozwoju infrastruktury i zasobów kadrowych w obszarach opieki nad matką i dzieckiem oraz osobami starszymi.                                                                                                                                                                                                                                                     2. Celem głównym tj. intensyfikacja działań, mająca na celu zapewnienie optymalnego standardu w zakresie opieki nad matką i dzieckiem. Chodzi m.in. o rozwój nowoczesnej infrastruktury w dziedzinach medycyny ukierunkowanych na opiekę nad matką i dzieckiem, i dostosowanie kształcenia  kadr medycznych do identyfikowanych potrzeb (np. położnictwo i ginekologia, neonatologia, pediatria, kardiologia i kardiochirurgia dziecięca, chirurgia dziecięca, neurologia dziecięca, psychiatria dziecięca, hematologia i onkologia dziecięca itd.) Dostosowanie systemu opieki zdrowotnej do prognozowanych do roku 2030 zmian demograficznych, w szczególności wzmocnienie działań na rzecz rozwoju infrastruktury i zasobów kadrowych  w obszarach opieki nad matką i dzieckiem oraz osobami starszymi.                                                                                                                                                                           
3. Strategią Rozwoju Kraju  2020 w w Obszarze strategicznym I. Sprawne i efektywne państwo, Cel I.3. Wzmocnienie warunków sprzyjających realizacji indywidualnych potrzeb i aktywności obywatela, priorytetowy kierunek interwencji publicznej: I.3.3. Zwiększenie bezpieczeństwa obywatela , w którym podkreśla się konieczność zwrócenia szczególnej uwagi na zbudowanie nowoczesnego, efektywnego, zintegrowanego systemu współdziałania służb ratunkowych. Szczególne znaczenie ma tutaj właściwe funkcjonowanie systemu PRM, rozumianego jako struktura ściśle kooperujących ze sobą jednostek. Wpisuje się również w wymienione w SRK 2020 strategiczne zadania państwa w perspektywie 2020 roku o charakterze inwestycyjnym – inwestycje twarde : pkt. 7. Poprawa infrastruktury ochrony zdrowia, bazy dydaktycznej uczelni medycznych oraz instytutów badawczych. 
4. Strategią rozwoju kapitału ludzkiego Celu szczegółowy 4: Poprawa zdrowia obywateli oraz efektywności systemu opieki zdrowotnej, oraz następującymi kierunkami interwencji, które mają przyczynić się do realizacji powyższego celu: - Dostosowanie opieki zdrowotnej do wyzwań demograficznych poprzez działania odpowiadające potrzebom i oczekiwaniom w szczególności matek i dzieci oraz osób starszych, a także uwzględnienie aktualnych i prognozowanych trendów epidemiologicznych. - Ograniczenie śmiertelności z przyczyn zewnętrznych, w szczególności wynikających z wypadków komunikacyjnych i urazów.
5. Strategią sprawne państwo 2020 w zakresie zbieżnym z Celem 5. Efektywne świadczenie usług publicznych, Kierunek interwencji: 5.1. Efektywny system ochrony zdrowia, ust. 5.1.1. Poprawa infrastruktury ochrony zdrowia, bazy dydaktycznej uczelni medycznych oraz instytutów badawczych. 
6. POIiŚ 2014-2020 z IX. Osią priorytetowa - Wzmocnienie strategicznej infrastruktury ochrony zdrowia, rozwój strategicznych elementów infrastruktury ochrony zdrowia o znaczeniu krajowym (ratownictwa medycznego oraz ponadregionalnych wysokospecjalistycznych ośrodków medycznych), działanie 9.2 Infrastruktura ponadregionalnych podmiotów leczniczych.                                                                                   
7. Program Kompleksowej Ochroony Zdrowia Prokreacyjnego w Polsce w latach 2016 - 2020.   Umowa na realicję Programu z dnia 10 listopada 2016 r.  Przedmiotem umowy jest utworzenie ośrdoka referencyjnego diagnozowaniaa i leczenia niepłodności Instytut "CZMP" w Łodzi.                                         </t>
    </r>
  </si>
  <si>
    <t xml:space="preserve">W celu zapewnienia jak największego stopnia efektywności, w tym kosztowej zostanie wybrany wariant zapewniający najlepsze efekty przy najniższych kosztach inwestycji. Zakres projektu zostanie określony z uwzględnieniem zasad racjonalności  i optymalizacji kosztów oraz przy założeniu zwiększenia efektywności funkcjonowania.
Podstawą rzetelnego oszacowania kosztów inwestycji będą aktualne wyceny sprzętu i usług. Wnioskodawca określając ostateczny zakres projektu kierować  się będzie zasadą optymalizacji kosztów, co w sposób ostateczny pozwoli uzyskać energooszczędność rozwiązań z zakresu planowanego do zakupu sprzętu i sprawnego funkcjonowania doposażonej jednostki. Przy wyborze wykonawców zostanie zastosowana formuła przetargu nieograniczonego z uwzględnieniem kryterium najniższej ceny ale również takich elementów, jak długość i koszty gwarancji oraz koszty eksploatacji. Realizacja projektu wpłynie na poprawę efektywności finansowej podmiotu, jednocześnie przyczyniając się do ograniczenia kosztów systemu ochrony zdrowia. Zakup sprzętu umożliwi sprawne funkcjonowanie doposażonej jednostki, a także pozwoli pozyskać nowy kontrakt z NFZ i spowoduje wzrostu przychodów ICZMP, przyczyniając się do poprawy wskaźników płynności Wnioskodawcy.
Najważniejszym elementem będzie jednak zapewnienie profesjonalnej i w pełni kompleksowej opieki da pacjentów chcących poddać się diagnostyce w zakresie leczenia niepłodności. Wykorzystanie zakupionego sprzętu pozwoli na specjalistyczne diagnozowanie rzeczywistej przyczyny niepłodności,  a także rozpoczęcie odpowiedniego leczenia, co w efekcie pośrednio prowadzić będzie do zwiększenia liczby „zdrowych” lat pracy społeczeństwa.
</t>
  </si>
  <si>
    <t>Celem głównym projektu jest zwiększenie dostępności do wysokiej jakości świadczeń z zakresu ginekologii, w tym diagnostyki i leczenia niepłodności. Całość projektu jest zgodna z celami szczegółowymi PROGRAMU KOMPLEKSOWEJ OCHRONY ZDROWIA PROKREACYJNEGO W POLSCE w latach 2016-2020, tj: 1) poprawa stanu zdrowia uczestników w zakresie zidentyfikowanych chorób utrudniających posiadanie potomstwa; 2) podniesienie kwalifikacji i umiejętności lekarzy podstawowej opieki zdrowotnej, lekarzy specjalistów oraz położnych w zakresie czynników wpływających na występowanie niepłodności oraz wczesnego wykrywania przyczyn niepłodności; 3) określenie przyczyn niepłodności wśród uczestników; 4) wzrost jakości udzielanych świadczeń w zakresie kompleksowej diagnostyki niepłodności; 5)  zabezpieczenie płodności wśród pacjentek leczących się z powodów onkologicznych poprzez utworzenie Banku Tkanek Germinalnych.</t>
  </si>
  <si>
    <t>Całościowy zakres projektu dotyczy utworzenia Kliniki Diagnostyki i Leczenia Niepłopdności Instytutu "CZMP" a także  zakupu aparatury medycznej gwarantującej realizację działań umożliwiających wsparcie dla pacjentów w zakresie rozpoznawania oraz leczenia niepłodności. 
W szczególności zakres projektu obejmuje adaptację pomieszczeń Szpitala Ginekologiczno-Połozniczego na potrzeby tworzonej kliniki (prace przygotowawcze, projektowe, pełnienie nadzoru autorskiego i inwestorskiego, roboty rozbiórkowe, roboty ogólnobudowlane, przebudowa instalacji), zakup sprzętu i aparatury medycznej, doposażenie kliniki w sprzęt medyczny ze środków POIiŚ na lata 2014-2020. Planowany w ramach projektu sprzęt pozwoli na kompleksowe prowadzenie diagnostyki zgodne z uznawanymi na całym świecie metodami diagnostycznymi i terapeutycznymi z zakresu diagnostyki hormonalnej, immunologicznej, genetycznej oraz ginekologicznej. Całość podjętych działań  pozwoli Instytutowi „Centrum Zdrowia Matki Polki” na realizowanie wskazanej problematyki na najwyższym poziomie. 
Utworzona w 2016 roku Klinika Diagnostyki i Leczenia Niepłodnościu Instytutu "CZMP" doposażana jest w najnowocześniejszy sprzęt umożliwiający prowadzenie kompleksowego wsparcia dla pacjentów ze zdiagnozowaną niepłodnością jak również pacjentów, którzy borykają się z problemem związanym z posiadaniem potomstwa. Zgodnie z Programem polityki zdrowotnej, ustanowiony na podstawie art. 48 ust. 1 ustawy z dnia 27 sierpnia 2004 r. o świadczeniach opieki zdrowotnej finansowanych ze środków publicznych (Dz. U. z 2016 r. poz. 1793, z późn. zm.) - realizacja całości projektu zaplanowana jest na lata 2016 -2020.
Zakupiony w ramach środków POIiŚ sprzęt posłuży do diagnostyki i leczenia niepłodności wśród kobiet.</t>
  </si>
  <si>
    <t>Projekt jest zgodny z aktualnymi zapisami w Mapie potrzeb w zakresie chorób układu moczowo-płciowego kobiet dla województwa łódzkiego (Rozdział II Analiza stanu i wykorzystania zasobów, 2.1 Lecznistwo szpitalne, 2.1.6 Zaburzenia płodności). W  2014  roku  w  województwie  łódzkim  odnotowano  1,14  tys.  hospitalizacji  z  powodu  rozpoznań, zakwalifikowanych  jako  zaburzenia  płodności.    Liczba hospitalizacjina 100 tys. mieszkańców wyniosła 45,42 i była to 7 największa wartość wśród województw.     Liczba  świadczeniodawców  w  województwie  łódzkim  którzy  hospitalizowali  przynajmniej  jednego  pacjenta  z  analizowaną  przyczyną  wyniosła  26.  Największą liczbą hospitalizacji charakteryzowały się oddziały: Oddział położniczo-ginekologiczny oraz Oddział ginekolo-
giczny. Hospitalizacje na tych dwóch oddziałach stanowiły łącznie 96,4% hospitalizacji w analizowanej grupie. Natomiast najwięcej hospitalizacji sprawozdano w ramach zakresów: Położnictwo i ginekologia -hospitalizacja III poziom referencyjny oraz Położnictwo i ginekologia - hospitalizacja II poziom referencyjny. Hospitalizacje w ramach tych dwóch zakresów stanowiły łącznie 73,1%. Projekt odpowiada zatem na zapotrzebowanie chorych dotkniętych zaburzeniami niepłodności. Planowane działania nie pokrywają się z prowadzonymi przedsięwzięciami, Instytut „Centrum „Zdrowia Matki Polki” jako pierwszy ośrodek referencyjny w kraju zajmuje się kompleksową diagnostyką oraz leczeniem niepłodności.</t>
  </si>
  <si>
    <t xml:space="preserve">Projekt jest zgodny z celem Programu Operacyjnego Infrastruktura i Środowisko. 
Poprzez wprowadzenie komplementarnych działań umożliwiających diagnostykę oraz leczenie niepłodności dla kobiet, co w odniesieniu do inwestycji pozwoli podjąć stosowne działania  w zakresie opieki nad matką i dzieckiem. 
Ponadto wykorzystywana infrastruktura przyczyni się do rozwoju na potrzeby ginekologii, neonatologii, pediatrii, oraz innych dziedzin medycyny ukierunkowanych na leczenie dzieci. Zakupiony w ramach diagnostyki sprzęt obejmie swoim wsparciem pracownie diagnostyczne Instytutu „Centrum Zdrowia Matki Polki”. Zgodnie z celami szczegółowymi  zawartymi w SzOOP Programu Operacyjnego Infrastruktura i Środowisko 2014-2020, projekt przyczyni się do pełnej diagnostyki pacjentów z dziedziny diagnostyki i leczenia niepłodności.  Realizacja projektu będzie miała kluczowe znaczenie na tle regionu oraz poza jego granicami, dla zapewnienia odpowiedniej liczny osób aktywnych zawodowo w związku z dynamicznie narastającym zjawiskiem starzenia się społeczeństwa i zmniejszaniem się odsetka osób w wieku produkcyjnym.
Przeprowadzenie procesu adaptacyjnego pomieszczeń ICZMP na potrzeby utworzenia  Kliniki Diagnostyki i Leczenia Niepłodności oraz doposażenie w sprzęt przyczynia się do wspierania instytucji udzielających świadczeń opiekuńczych i pielęgnacyjnych zdefiniowanych w polskim prawie. </t>
  </si>
  <si>
    <t xml:space="preserve">Wsparcie nie stanowi pomocy publicznej zgodnie z zapisami POIiS i SzOOP POIiS 2014-2020, przedsięwzięcia w ramach działania 9.1. nie stanowią co do zasady pomocy publicznej. Wsparcie nie będzie stanowiło pomocy publicznej w rozumieniu art. 107 ust. 1 TFUE bowiem nie wpływa ono na wymianę gospodarczą między krajami członkowskimi. 
</t>
  </si>
  <si>
    <t>2016.04</t>
  </si>
  <si>
    <t>Zadanie 1. Uzyskanie pozwoleń i uzgodnień na przebudowę infrastruktury ICZMP w celu utworzenia Kliniki Diagnostyki i Leczenia Niepłodności</t>
  </si>
  <si>
    <t>Uzyskanie niezbędnych pozwoleń i uzgodnień na przebudowę infrastruktury ICZMP w celu utworzenia Kliniki Diagnostyki i Leczenia Niepłodności (uzyskanie decyzji z zakresu pozwolenia na wykonanie robót budowlanych, uzyskanie decyzji i pozwoleń ze strony Państwowego Powiatowego Inspektora Sanitarnego w Łodzi). Opracowanie dokumentacji technicznej. Pełnienie nadzoru autorskiego - 86 100,00 i inwestorskiego - 16 450,00 nad inwestycją dotyczącą adaptacji pomieszczeń</t>
  </si>
  <si>
    <t>Zadanie 2. Wybór wykonawców prac adaptacyjnych, dostawców zakupionego sprzetu oraz inspektorów nadzoru.</t>
  </si>
  <si>
    <t xml:space="preserve">Przeprowadzenie procedur przetargowych i wybór wykonawców  (procedury w zakresie wyboru wykonawców na pełnienie stosownych nadzorów, wykonawcy odpowiedzialnego za adaptację pomieszczeń oraz dostawców  zakupionego sprzętu) </t>
  </si>
  <si>
    <t>Zadanie 3. Adaptacja  pomieszczeń Szpitala Ginekologiczno-Położniczego Instytutu "CZMP" z przeznaczeniem na utworzenie Kliniki Diagnostyki i Leczenia Niepłodności.</t>
  </si>
  <si>
    <t xml:space="preserve">Adaptacja  pomieszczeń Szpitala Ginekologiczno-Położniczego Instytutu "CZMP" z przeznaczeniem na utworzenie Kliniki Diagnostyki i Leczenia Niepłodności (rok 2016 - 4 944 600,00 zł,  1 829 934,50 ; rok 2017 - 248 720,19 zł ) </t>
  </si>
  <si>
    <t>Zadanie 4.Prowadzenie działań informacyjnych  i promocyjnych</t>
  </si>
  <si>
    <t>Prowadzenie działań informacyjnych i promocyjnych w związku z funkjconowaniem Kliniki Diagnostyki i Leczenia Niepłodności - promocja prowadzona przez Instytut "CZMP" w zakresie organizacji spotkań informacyjnych, kontaktów z mediami, itp..</t>
  </si>
  <si>
    <t>Zadanie 5.Zakup sprzetu stanowiącego wyposażenie Kliniki Diagnostyki i Leczenia Niepłodności</t>
  </si>
  <si>
    <r>
      <t xml:space="preserve">Przeprowadzenie procedur przetargowych i wybór wykonawców, zawarcie umów na dostawę sprzętu medycznego oraz zakup sprzętu w celu doposażenia Kliniki Diagnostyki i Leczenia Niepłodności (rok 2016 - </t>
    </r>
    <r>
      <rPr>
        <b/>
        <sz val="10"/>
        <rFont val="Calibri"/>
        <family val="2"/>
        <charset val="238"/>
        <scheme val="minor"/>
      </rPr>
      <t>500 440,50 zł,</t>
    </r>
    <r>
      <rPr>
        <sz val="10"/>
        <rFont val="Calibri"/>
        <family val="2"/>
        <charset val="238"/>
        <scheme val="minor"/>
      </rPr>
      <t xml:space="preserve"> rok 2017 - </t>
    </r>
    <r>
      <rPr>
        <b/>
        <sz val="10"/>
        <rFont val="Calibri"/>
        <family val="2"/>
        <charset val="238"/>
        <scheme val="minor"/>
      </rPr>
      <t xml:space="preserve"> 5 605 694,37 zł</t>
    </r>
    <r>
      <rPr>
        <sz val="10"/>
        <rFont val="Calibri"/>
        <family val="2"/>
        <charset val="238"/>
        <scheme val="minor"/>
      </rPr>
      <t xml:space="preserve">; w tym:                                       </t>
    </r>
    <r>
      <rPr>
        <b/>
        <sz val="10"/>
        <rFont val="Calibri"/>
        <family val="2"/>
        <charset val="238"/>
        <scheme val="minor"/>
      </rPr>
      <t xml:space="preserve">216 000 zł </t>
    </r>
    <r>
      <rPr>
        <sz val="10"/>
        <rFont val="Calibri"/>
        <family val="2"/>
        <charset val="238"/>
        <scheme val="minor"/>
      </rPr>
      <t xml:space="preserve"> otrzymane w ramach </t>
    </r>
    <r>
      <rPr>
        <i/>
        <sz val="10"/>
        <rFont val="Calibri"/>
        <family val="2"/>
        <charset val="238"/>
        <scheme val="minor"/>
      </rPr>
      <t xml:space="preserve">Programu Prokreacji </t>
    </r>
    <r>
      <rPr>
        <sz val="10"/>
        <rFont val="Calibri"/>
        <family val="2"/>
        <charset val="238"/>
        <scheme val="minor"/>
      </rPr>
      <t xml:space="preserve">na zakup sprzętu,                                                           </t>
    </r>
    <r>
      <rPr>
        <b/>
        <sz val="10"/>
        <rFont val="Calibri"/>
        <family val="2"/>
        <charset val="238"/>
        <scheme val="minor"/>
      </rPr>
      <t>4 076 000,00 zł</t>
    </r>
    <r>
      <rPr>
        <sz val="10"/>
        <rFont val="Calibri"/>
        <family val="2"/>
        <charset val="238"/>
        <scheme val="minor"/>
      </rPr>
      <t xml:space="preserve"> (4 040 944,00 zł kwota o którą ubiega się  ICZMP w ramach środków Budżetu Państwa) zakup sprzetu medycznego,                                                                                                            </t>
    </r>
    <r>
      <rPr>
        <b/>
        <sz val="10"/>
        <rFont val="Calibri"/>
        <family val="2"/>
        <charset val="238"/>
        <scheme val="minor"/>
      </rPr>
      <t>163 694,37 z</t>
    </r>
    <r>
      <rPr>
        <sz val="10"/>
        <rFont val="Calibri"/>
        <family val="2"/>
        <charset val="238"/>
        <scheme val="minor"/>
      </rPr>
      <t xml:space="preserve">ł o której przyznanie ze srodków Budżetu Państwa mw ramach Programu Prokreacji ICZMP zwrócił się 12.06.2017 do MZ (w tym refundacja 122 040,42 zł i dotacja 41 653,95zł),                                   </t>
    </r>
    <r>
      <rPr>
        <b/>
        <sz val="10"/>
        <rFont val="Calibri"/>
        <family val="2"/>
        <charset val="238"/>
        <scheme val="minor"/>
      </rPr>
      <t>1 150 000,00</t>
    </r>
    <r>
      <rPr>
        <sz val="10"/>
        <rFont val="Calibri"/>
        <family val="2"/>
        <charset val="238"/>
        <scheme val="minor"/>
      </rPr>
      <t xml:space="preserve"> zł kwota kwalifikowalna ze środków POIiŚ. </t>
    </r>
  </si>
  <si>
    <t>598 470  osób</t>
  </si>
  <si>
    <t>31 sztuk</t>
  </si>
  <si>
    <t xml:space="preserve">358 mln
</t>
  </si>
  <si>
    <t>Zakup sprzętu medycznego w celu ochrony zdrowia prokreacyjnego w ośrodku referencyjnym - GPSK UM w Poznaniu.</t>
  </si>
  <si>
    <t>Hanna Walkowiak-Barańska - Specjalista ds. Marketingu
tel. 61 8 419 451, hwalkowiak@gpsk.ump.edu.pl</t>
  </si>
  <si>
    <t>Wsparcie oddziałów, pracowni diagnostycznych oraz innych jednostek zajmujących się
diagnostyką współpracujących z oddziałami oraz innych jednostek
organizacyjnych szpitali ponadregionalnych udzielających świadczeń zdrowotnych
stacjonarnych i całodobowych w zakresie ginekologii, położnictwa (roboty
budowlane, doposażenie).</t>
  </si>
  <si>
    <t>Projekt wpisuje się i jest spójny z celem głównym Programu Ministerstwa Zdrowia na lata 2016-2020 pn: „Program kompleksowej ochrony zdrowia prokreacyjnego w Polsce”, tj. zwiększeniem dostępności do wysokiej jakości świadczeń z zakresu diagnostyki i leczenia niepłodności. GPSK UM został wybrany na realizora w konkursie ogłoszonym w ramach Programu kompleksowej ochrony zdrowia prokreacyjnego w Polsce - umowa z MZ nr 17/6/2016/73/1553 z dnia 16 listopada 2016r.
Program jest skierowany głównie do osób borykających się z problemem niepłodności, którzy pozostają w związkach małżeńskich lub partnerskich i wcześniej nie byli diagnozowani pod kątem niepłodności. Ponadto, program w zakresie szkoleń będzie skierowany do personelu medycznego. W ramach programu zaplanowano utworzyć sieć co najmniej 16 referencyjnych ośrodków leczenia niepłodności oraz Bank Tkanek Germinalnych.
Ginekologiczno-Położniczy Szpital Kliniczny Uniwersytetu Medycznego im. Karola Marcinkowskiego w Poznaniu jest  obecnie największym monoprofilowym szpitalem położniczym w Polsce, posiadającym III stopień referencji w ginekologii, położnictwie, onkologii ginekologicznej oraz neonatologii (rocznie w Szpitalu odbywa się około 7 100 porodów, co daje największą liczbę porodów w jednej jednostce w Polsce – 2% Polaków rodzi się właśnie w GPSK). 
Projekt jest zgodny z założeniami POIŚ działanie Działanie 9.2 Infrastruktura ponadregionalnych podmiotów leczniczych, który przewiduje przeciwdziałanie negatywnym trendom demograficznym, możliwe będzie również podejmowanie niezbędnych działań inwestycyjnych w odniesieniu do opieki nad matką i dzieckiem. wykorzystywanej na neonatologii, pediatrii oraz innych dziedzin medycyny ukierunkowanych na leczenie dzieci. 
Działania mają kluczowe znaczenie dla zapewnienia odpowiedniej liczby osób aktywnych zawodowo w związku z dynamicznie narastającym zjawiskiem starzenia się społeczeństwa i zmniejszaniem się odsetka osób w wieku produkcyjnym (zarówno w kontekście czynników produkcji, jak i m.in. obciążeń dla systemu zabezpieczeń społecznych).</t>
  </si>
  <si>
    <t xml:space="preserve">Planowany projekt wpisuje się w Kontrakt Terytorialny Dla Województwa Wielkopolskiego w ramach celów rozwojowych i przedsięwzięć priorytetowych. Celem jest podniesienie jakości i dostępności usług z zakresu ochrony zdrowia. 
Aby zrealizować cel obejmujący podniesienie jakości i dostępności usług z zakresu ochrony zdrowia należy:
- dostosować systemu opieki zdrowotnej do prognozowanych zmian epidemiologicznych i demograficznych wymaga prowadzenia działań zarówno na poziomie krajowym, regionalnym oraz lokalnym, 
- podejmować w Województwie inwestycje w infrastrukturę podmiotów wykonujących działalność leczniczą, które udzielają świadczeń opieki zdrowotnej, finansowanych ze środków publicznych będą uwzględniały potrzeby zdrowotne występujące w Województwie,
- kontynuować program rządowego finansowego wsparcia inwestycji w infrastrukturę podmiotów wykonujących działalność leczniczą, które udzielają świadczeń opieki zdrowotnej, finansowanych ze środków publicznych, na zasadach określonych dla właściwych źródeł finansowania, pod warunkiem dostępności środków finansowych w ramach tych źródeł.
</t>
  </si>
  <si>
    <t>Planowany w GPSK projekt jest spójny z Kontraktem Terytorialnym dla Województwa Wielkopolskiego, jednakże w przedsięwzięciach priorytetowych i warunkach ich realizacji, nie ujęto wprost zakupu sprzętu dla GPSK, a jedynie wskazano istotną rolę rozwoju demograficznego i roli matki i dziecka w przyszłości kraju. Ma to wyraz w wykazie planowanych dużych inwestycjach tj,: budowie nowego Szpitala Matki i Dziecka w Poznaniu i utworzeniu Szpitalnego Oddziału Ratunkowego w ramach budowy nowego Szpitala Matki i Dziecka w Poznaniu.
Oczekiwanym rezultatem realizacji przedsięwzięć wskazanych jest z zakresu infrastruktury ochrony zdrowia - poprawa dostępności usług zdrowotnych w Województwie w tym do leczenia zaburzeń płodności.
Projekt jest spójny z projektem Zintegrowane Inwestycje Terytorialne - wsparcie dla ośrodków terytorialnych, w ramach programu strategicznego  P10. Poprawa dostępu do wysokiej jakości usług profilaktyki zdrowotnej w MOF Poznania. Projekt jest spójny ze strategią ZIT w strukturze WRPO 2014+ Oś Priorytetowa 6 Rynek pracy,  Działanie 6.6 Wspieranie aktywności zawodowej pracowników poprzez działania prozdrowotne, Poddziałanie 6.6.2 Wspieranie aktywności zawodowej pracowników poprzez działania prozdrowotne w ramach ZIT dla MOF Poznania.
Celem projektu jest poprawa stanu zdrowia i wydłużenie okresu aktywności zawodowej mieszkańców Metropolii Poznań. Systematycznie prowadzone działania profilaktyczne, szczególnie wśród grup zagrożonych wykluczeniem zawodowym z powodu ryzyka zachorowania, pozwoli na aktywne  i zdrowe starzenie się mieszkańców regionu, zaś  poprawa dostępności do wysokiej jakości usług profilaktyki zdrowotnej zapobiegnie przedwczesnemu wykluczeniu z rynku pracy.</t>
  </si>
  <si>
    <t xml:space="preserve">Projekt przyczyni się do wzrostu atrakcyjności inwestycyjnej regionu Wielkopolski jako regionu Polski, jednego z 8-u państw członkowskich makroregionu Morza Bałtyckiego. Projekt jest komplementarny z celami Strategii UE dla regionu Morza Bałtyckiego, w szczególności celem 3. Zwiększenie dobrobytu., w tym 3.3. Lepsza globalna konkurencyjność. Cel wymienia niezbędne działania unowocześnienie infrastruktury medycznej, podniesienie jakości usług medycznych, które przełożą się na wzrost konkurencyjności gospodarki. Wyższa skuteczność leczenia społeczeństwa i wzrost przyrostu naturalnego, wpływa na zwiększoną wydajność pracy i PKB. Jest to zgodne również ze Strategią Rozwoju Polski Zachodniej 2020 przyjęta przez RM 30.04.2014 r
Strategia Rozwoju Polski Zachodniej 2020 Przyjęta przez Radę Ministrów 30.04.2014 r. za  Cel Szczegółowy przyjęła Budowę oferty gospodarczej makroregionu. Plan zakłada wspieranie sieci instytucji otoczenia biznesu, świadczących profesjonalne usługi dla przedsiębiorców i zapewnienie inwestorom dostępu do usług publicznych. Przedsięwzięcia w zakresie poprawy jakości i dostępności usług publicznych, w tym specjalistycznych usług medycznych, mają na celu wzmocnienie kondycji zdrowotnej mieszkańców makroregionu, co bezpośrednio przekłada się na aktywność zawodową oraz na jakość i wydajność pracy. Zatem cele realizowanego przez GPSK projektu i strategii dla polski zachodniej są zbieżne. 
Projekt jest również zgodny z Celami Strategii Wielkopolska 2020 - Cel operacyjny 8.3. Poprawa stanu zdrowia mieszkańców i opieki zdrowotnej Podstawę w tym zakresie stanowią działania prozdrowotne i rozwój systemu ochrony zdrowia, mające na celu dążenie do poprawy sytuacji demograficznej, zapewniające mieszkańcom województwa optymalną dostępność usług zdrowotnych, polepszenie ich jakości, racjonalizację zasobów systemu opieki zdrowotnej i doskonalenie systemów ratowniczych. Cel ten realizowany powinien być przede wszystkim przez dostosowywanie opieki medycznej do wyzwań demograficznych, rozwijanie profilaktyki zdrowotnej głównych problemów zdrowotnych i chorób cywilizacyjnych. 
Projekt jest również spójny spójny z celem głównym „Programu kompleksowej ochrony zdrowia prokreacyjnego w Polsce”, tj. zwiększeniem dostępności do wysokiej jakości świadczeń z zakresu diagnostyki i leczenia niepłodności. Program jest skierowany głównie do osób borykających się z problemem niepłodności, którzy pozostają w związkach małżeńskich lub partnerskich i wcześniej nie byli diagnozowani pod kątem niepłodności. Ponadto, program w zakresie szkoleń będzie skierowany do personelu medycznego. W ramach programu planuje się:  utworzyć sieć co najmniej 16 referencyjnych ośrodków leczenia niepłodności oraz Bank Tkanek Germinalnych.
</t>
  </si>
  <si>
    <t>Projekt polega na wymianie starego sprzętu medycznego na nowy bezpieczny i spełniający najwyższe standardy jakości diagnostyki i terapii.
Projekt bez dofinansowania byłby trudny do realizacji i z pewnością wskaźniki FNPV/C i FRR/C w scenariuszu bez dotacji i z dotacją będą ujemne, zatem projekt jest finansowo nieefektywny. Projekt kwalifikuje się do dotacji w pełnej wysokości 85%, na pozostałe 15% Beneficjent planuje ubiegać się o promesę Ministra Zdrowia. Reasumując projekt jest finansowo nierentowny. Jest to sytuacja standardowa w polskiej służbie zdrowia. Jedynie podmioty prywatne lub publiczne działające w formie sp. z o.o. osiągają w tym zakresie nieco inne wyniki. 
Pod względem ekonomicznej rentowności projekt z zakresu medycyny, który może ratować życie i pomóc w leczeniu niepłodności, a zatem w tworzeniu nowego życia finalnie po uwzględnieniu korzyści ekonomicznych z tytułu skrócenia czasu hospitalizacji oraz zwiększenia narodzin z pewnością będzie miał dodatnią oczekiwaną ekonomiczna stopa zwrotu z inwestycji w okresie referencyjnym ERR %&gt;5%, a ENPV &gt; 0;. Wskaźnik B/C będzie znacząco większy od 1,  zatem projekt jest efektywny z punktu widzenia społeczno-ekonomicznego, ponieważ jego wdrożenie przyczyni się do zwiększenia ogólnego dobrobytu i z tego powodu powinien być realizowany.
Ginekologiczno-Położniczy Szpital Kliniczny UM w Poznaniu posiada pełną zdolność organizacyjną, prawną i finansową do utrzymania celów projektu. Szpital posiada niezbędne środki finansowe i płynność, aby w całym okresie referencyjnym utrzymać projekt.
Szpital ubiegać się będzie o promesę Ministra Zdrowia na zapewnienie wkładu własnego, a poziom dofinansowania zapewni że sytuacja finansowa Szpitala nie będzie zagrożona. Wszelkie koszty operacyjne projektu związane z wymiana sprzętu pokrywać się będę z kosztami obecnie funkcjonujących urządzeń.
Planowany projekt wpisuje się w program restrukturyzacyjny Szpitala, który zakłada wymianę zużytego sprzętu na nowocześniejszy , bezpieczny dla pacjentów. Zakupiony spręt będzie wykorzystywany maksymalnie zgodnie z obowiązującym kontaktem z NFZ.</t>
  </si>
  <si>
    <t xml:space="preserve">Celem głównym projektu jest zwiększenie dostępności do wysokiej jakości świadczeń z zakresu ginekologii, w tym diagnostyki i leczenia niepłodności.
Jest to element celu ogólnego jakim jest zapewnienia odpowiedniej liczby osób aktywnych zawodowo w związku z dynamicznie narastającym zjawiskiem starzenia się̨ społeczeństwa i zmniejszaniem się̨ odsetka osób w wieku produkcyjnym (zarówno w kontekście czynników produkcji, jak i m.in. obciążeń́ dla systemu zabezpieczeń́ społecznych). </t>
  </si>
  <si>
    <t>Leczeniem niepłodności małżeńskiej, zarówno męskiej jak i żeńskiej, zajmowano się już od lat 50-tych ubiegłego wieku. W GPSK odbywa się kompleksowy proces diagnostyki niepłodności żeńskiej i męskiej, z następowym procesem terapeutycznym. Przeprowadza się tu pełen zakres badań diagnostycznych: badanie andrologiczne, preparatykę i ocenę parametrów nasienia, sonograficzne i radiologiczne badania jamy macicy i drożności jajowodów, czynnościową ocenę jajeczkowania i receptywności endometrium, konsultacje endokrynologiczne, immunologiczne, genetyczne i urologiczne. Szpital dysponuje 4 salami operacyjnymi i wykonuje ponad 1000 operacji endoskopowych, również tych najbardziej zaawansowanych, z powodu niepłodności pierwotnej, wtórnej i niemożności donoszenia ciąży. Jesteśmy największym ośrodkiem oferującym techniki wspomaganego rozrodu w Wielkopolsce. W GPSK UM wykonuje się ponad 1110 inseminacji domacicznych. Kadrę w GPSK UM, zajmującą się rozpoznawaniem i leczeniem niepłodności, stanowią specjaliści o światowej i krajowej renomie, z bardzo dużym doświadczeniem i znaczącym dorobkiem naukowym. Wielu z nich posiada dodatkowo specjalizacje w dziedzinie endokrynologii, endokrynologii ginekologicznej i rozrodczości, seksuologii oraz onkologii ginekologicznej. GPSK od lat współpracuje również z immunologami klinicznymi, genetykami, endokrynologami ogólnymi oraz urologami.</t>
  </si>
  <si>
    <t>Celem projektu jest zwiększenie dostępności i jakości usług zdrowotnych w zakresie zdrowia prokreacyjnego w regionie. Grupą docelową są mieszkańcy Wielkopolski i województw ościennych. Celem głównym jest przeciwdziałanie negatywnym trendom demograficznym, m.in. poprzez podejmowanie niezbędnych działań́ inwestycyjnych w odniesieniu do opieki nad matką i dzieckiem. Dotyczy to rozwoju infrastruktury na potrzeby położnictwa, ginekologii. Wsparciem objęte będą również̇ pracownie diagnostyczne i inne jednostki organizacyjne szpitali, w których prowadzona jest diagnostyka pacjentów w ww. dziedzinach medycyny. 
Zwiększenie jakości -poprzez  zwiększenie komfortu i satysfakcji pacjentów.    Realizacja Projektu przyczyni się do: zabezpieczenia właściwej infrastruktury pomieszczeń szpitalnych, podniesienia poziomu i jakości świadczonych wysokospecjalistycznych usług medycznych; podwyższenia komfortu leczenia pacjentów, poprawy zdrowotności społeczeństwa w skali ponadregionalnej; podniesienia poziomu życia mieszkańców województwa poprzez poprawę jakości infrastruktury ochrony zdrowia;
Po pierwsze projekt jest odpowiedzią na fakt postępującego zużycia sprzętu medycznego nie spełniającego wymogów w zakresie  ginekologii. Po drugie z roku na rok postępuje wzrost liczby porodów przyjmowanych w Szpitalu (w 2016 roku przyjęto 7608 porodów), co oznacza większą liczbę przyjmowanych pacjentów. Prognoza na 2020 rok dla GPSK zawarta w Mapie potrzeb zdrowotnych dla województwa wielkopolskiego przewiduje wzrost liczby porodów aż do 8391. W zakresie niepłodności W 2014 roku w województwie wielkopolskim odnotowano 5,16 tys. hospitalizacji z powodu rozpoznań, zakwalifikowanych jako zaburzenia płodności (dalej: podgrupa) 95, co stanowiło 14,94% wszystkich hospitalizacji z powodu rozpoznań, które przeanalizowano w niniejszym dokumencie. GPSK w zakresie zaburzeń płodności ma 77,4% hospitalizacji w województwie i 20% laparoskopii w województwie. Planowane aparaty do znieczulenia maja zapewnić poprawę jakości świadczeń zdrowotnych w zakresie tych procedur medycznych.</t>
  </si>
  <si>
    <t>Projekt dotyczy zakupu sprzętu medycznego i obejmuje:
Koszty niekwalifikowalne  -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oraz modernizację gabinetu zabiegowego. 
Koszty kwalifikowalne:
Zakup sprzętu do diagnostyki ultrasonograficznej – 2 szt. aparatów USG 3D/4D - jeden do Pracowni USG (wymiana aparatu z 2009r.) i jeden na Oddział Niepłodności i Endokrynologii Rozrodu (wymiana aparatu z 2009r.) Koszt 1 szt. 350 000PLN, łączny koszt 700 000 PLN
Zakup sprzętu do znieczulania – 2 szt. aparatów do znieczulania - na salę operacyjną całodobowej Izby Przyjęć, gdzie przyjmowane są nagłe przypadki całodobowo oraz do Centralnego Gabinetu Zabiegowego, w którym odbywa się rocznie ponad 4000 zabiegów. Koszt 1 szt. 173000PLN, łącznie 346000PLN</t>
  </si>
  <si>
    <t>Wyposażenie laboratorium seminologicznego w mikroskopy kontrastowo-fazowe do oceny ruchliwości i koncentracji gamet męskich ( w tym nagrywanie obrazu), w system CASA do oceny ruchliwości, koncentracji i budowy morfologicznie prawidłowych plemników, aparatury do programowalnego zamrożania komórek rozrodczych męskich  przed leczeniem onkologicznym, zastosowanie wirówek do otrzymania podfrakcji plemników oraz diagnostykę azoospermii, czy stosowanie cieplarek w trakcie wykonywanych ocen i testów funkcjonalnych plemników daje możliwość rozwoju  analiz diagnostycznych mężczyzn.  
Badanie nasienia ma na celu ogólną charakterystykę jakości plemników.  Z kolei interpretacja wyników służy do wstępnej oceny płodności mężczyzny. Ocenę nasienia wykonuje się metodą manualną (WHO 2010, 1999) oraz metodą wspomaganą komputerowo CASA ( Computer Aided Sperm Analysis) . System CASA składa się z mikroskopu kontrastowo-fazowego  i komputera z oprogramowaniem. Komputerowa wspomagana analiza nasienia pozwala na uzyskanie dokładnych morfometrycznych obrazów i daje dużą precyzję i powtarzalność  uzyskanych wyników. System CASA pracuje pod nadzorem  diagnosty laboratoryjnego i dzięki stosowaniu systemu komputerowego można wykonać ocenę nasienia w laboratorium andrologicznym uwzględniając większą liczbę badań wykonywanych w ciągu dnia oraz szybkie wydanie wyniku pacjentowi. Następnie stosowanie  programowalnego systemu zamrażania daje pacjentom onkologicznym możliwość zamrożenia  przed chemio i/lub radioterapią, przed leczeniem za pomocą leków cytotoksycznych .
Mikroskopy kontrastowo-fazowe dają możliwość analizy nasienia metodą manualną i uczestniczenie w programach kontroli jakości laboratorium zgodnie z rekomendacjami Polskiego Towarzystwa Andrologicznego i Krajowej Izby Diagnostów Laboratoryjnych " Podstawowe badanie nasienia wg standardów Światowej Organizacji Zdrowia z roku 2010". Każdy mikroskop daje duże możliwości szkolenia diagnostów laboratoryjnych oraz  uczestniczenie jako Szpital Kliniczny w nauczaniu studentów Uniwersytetu Medycznego: przyszłych lekarzy i diagnostów laboratoryjnych.
Cieplarki i wirówki są niezbędne w wykonywaniu analiz andrologicznych ( budowy prawidłowej plemników, ich żywotności –TEST HOS, oceny DNA męskich komórek rozrodczych czy obecności przeciwciał przeciwplemnikowych, wykonanie testu penetracji plemników przez śluz owulacyjny i testu post coitus) .</t>
  </si>
  <si>
    <t xml:space="preserve">Przedmiotowy projekt jest zgodny z Mapami potrzeb zdrowotnych dla województwa wielkopolskiego. Zgodnie z Mapą potrzeb zdrowotnych w zakresie chorób układu moczowo-płciowego kobiet dla województwa wielkopolskiego (str. 136) w zakresie niepłodności w 2014 roku w województwie wielkopolskim odnotowano 5,16 tys. hospitalizacji z powodu rozpoznań, zakwalifikowanych jako zaburzenia płodności (dalej: podgrupa) 95, co stanowiło 14,94% wszystkich hospitalizacji z powodu rozpoznań, które przeanalizowano w niniejszym dokumencie. 
Liczba hospitalizacji na 100 tys. mieszkańców wyniosła 148,71 i była to 1 największa wartość wśród województw. W analizie wyróżniono kilka grup wiekowych: w grupie wiekowej 0-17 liczba hospitalizacji w przeliczeniu na 100 tys. ludności wyniosła 0,15 (2. największa wartość wśród województw); w grupie wiekowej 18+ liczba hospitalizacji w przeliczeniu na 100 tys. ludności wyniosła 184,05 (1. największa wartość wśród województw) W zakresie ginekologii i położnictwa prognoza na 2020 rok dla GPSK zawarta w Mapie potrzeb zdrowotnych w zakresie ciąży, porodu i połogu oraz opieki nad noworodkiem dla województwa wielkopolskiego przewiduje wzrost liczby porodów aż do 8391 (str. 234). W rozdziale poświęconym porodom tejże publikacji pokazano, że liczba porodów w szpitalu jest dobrym wskaźnikiem jakości jeśli chodzi o oddziały o charakterze położniczym. W związku z powyższym planuje się instytucjonalne rozwiązanie, zakładające wprowadzenie limitu minimalnej liczby porodów (400 rocznie - str. 230), jako wymogu dla oddziałów położniczych. Prognoza wskazuje, że spośród 35 placówek funkcjonujących w województwie wielkopolskim w roku 2014, w roku 2020 wartość progową osiągnie tylko 29 placówek. Zatem większa liczba pacjentek trafi do GPSK.  
GPSK w zakresie zaburzeń płodności obejmuje aż 77,4% hospitalizacji w województwie (str. 141 mapa w zakresie chorób układu moczowo-płciowego) i 21% laparoskopii (str. 146) w województwie. Planowane aparaty do znieczulenia maja zapewnić poprawę dostępności świadczeń zdrowotnych w zakresie tych procedur medycznych.
</t>
  </si>
  <si>
    <t xml:space="preserve">Celem głównym osi priorytetowej jest zwiększona dostępność do wybranych usług społecznych w zakresie ochrony zdrowia i edukacji. Celem projektu jest zwiększenie dostępności i jakości usług zdrowotnych w regionie. Grupą docelową są mieszkańcy Wielkopolski i województw ościennych. Celem głównym jest przeciwdziałanie negatywnym trendom demograficznym, m.in. poprzez podejmowanie niezbędnych działań inwestycyjnych w odniesieniu do opieki nad matką i dzieckiem. Dotyczy to rozwoju infrastruktury na potrzeby położnictwa, ginekologii, wykorzystywanej na neonatologii, pediatrii oraz innych dziedzin medycyny ukierunkowanych na leczenie dzieci. Wsparciem objęte będą również pracownie diagnostyczne i inne jednostki organizacyjne szpitali, w których prowadzona jest diagnostyka pacjentów w ww. dziedzinach medycyny. W ramach projektu powstanie nowa infrastruktura medyczna, z której będą mogły korzystać wszystkie pacjentki GPSK zgodnie z aktualnym kontraktem z NFZ, w tym również pacjentki z podejrzeniem problemów z płodnością. 
Lepsza diagnostyka i leczenie oraz rekonwalescencja po zabiegach, przyczyni się do szybszego powrotu pacjentów na rynek pracy i zwiększonej dzietności. Jest to element celu ogólnego jakim jest zapewnienia odpowiedniej liczby osób aktywnych zawodowo w związku z dynamicznie narastającym zjawiskiem starzenia się społeczeństwa i zmniejszaniem się odsetka osób w wieku produkcyjnym (zarówno w kontekście czynników produkcji, jak i m.in. obciążeń dla systemu zabezpieczeń społecznych). Jest to element celu ogólnego, jakim jest zapobieganie wykluczeniu społecznemu oraz pogorszeniu zdolności do uczestnictwa w życiu rodzinnym, społecznym i gospodarczym, w tym do podjęcia i utrzymania zatrudnienia, co jest bezpośrednio powiązane z możliwością wystąpienia zjawiska ubóstwa. Zgodnie ze Szczegółowym Opisem Osi Priorytetowych- niezbędne jest podejmowanie działań w obszarze poprawiających dostępność i jakość deficytowych usług zdrowotnych w dziedzinach zidentyfikowanych na poziomie krajowym i regionalnym. Z analizy potrzeb wynika, zgodnie z mapami zdrowotnymi, że zapadalność na choroby leczone przez Wnioskodawcę będzie rosnąć, społeczeństwo będzie się starzeć. Już teraz w strukturze wiekowej pacjentów najliczniejszą grupą są osoby starsze. 
W sytuacji starzenia społeczeństwa będzie większe zapotrzebowanie na usługi świadczone przez Wnioskodawcę - ich lepszą dostępność i jakość.
</t>
  </si>
  <si>
    <t xml:space="preserve">Komisja Europejska ma możliwość wydawania rozporządzeń, na podstawie których pewne kategorie pomocy są uznane za zgodne ze wspólnym rynkiem i w związku z tym nie wymagają wcześniejszej notyfikacji oraz uzyskania zgody Komisji. Są to projekty objęte tzw. wyłączeniami grupowymi oraz pomoc de minimis.
Zgodnie z art. 107 ust. 1 Traktatu o funkcjonowaniu Unii Europejskiej (TFUE) za pomoc publiczną uznaje się przysporzenie w jakiejkolwiek formie, przyznawane przez państwo członkowskie lub przy użyciu zasobów państwowych, które zakłóca lub grozi zakłóceniem konkurencji poprzez sprzyjanie niektórym przedsiębiorstwom lub produkcji niektórych towarów.
W konstytucji jest zapis, że Państwo ma obowiązek zapewnienia opieki medycznej swoim obywatelom, a działalność w tym zakresie nie jest formą działalności gospodarczej. Publiczne zakłady opieki zdrowotnej, które podpisały z Narodowym Funduszem Zdrowia umowy na świadczenie usług medycznych w ramach ubezpieczenia zdrowotnego, nie mają możliwości pobierania opłat od ubezpieczonych. Świadczą więc usługi bezpłatnie. 
Kształt polskiego systemu zdrowotnego i specyfika jego funkcjonowania powoduje, iż pomoc na świadczenie usług w jego zakresie nie wpłynęłaby na wymianę handlową między państwami Unii. Zatem wsparcie w postaci np. dotacji na zakup sprzętu i aparatury oraz inwestycji w infrastrukturę medyczną nie stanowiłoby formy udzielania pomocy publicznej.
Podmioty, które podpisały kontrakt z Narodowym Funduszem Zdrowia, świadczą usługi finansowane ze środków publicznych, usługi te są kierowane do obywateli polskich. Działalność kontraktowa podmiotów medycznych jest więc nieodzownie związana z realizacją zadań publicznych. Wsparcie udzielone w tym zakresie nie podlega więc regulacjom dotyczącym pomocy publicznej. 
Zgodnie z deklaracją wnioskodawcy, organ udzielający wsparcia zgodnie z art. 108 ust. 3 TFUE ma obowiązek uzyskania zgody Komisji Europejskiej na udzielenie pomocy, chyba że jest to pomoc zwolniona z wymogu notyfikacji. Szczególne warunki zwolnienia z obowiązku precyzuje decyzja Komisji Europejskiej w sprawie stosowania art. 86 ust. 2 Traktatu WE (obecnie art. 106 ust. 2 TFUE) do pomocy państwa w formie rekompensaty z tytułu świadczenia usług publicznych, przyznawanej przedsiębiorstwom realizującym usługi świadczone w ogólnym interesie gospodarczym.
Zgodnie z tą decyzją rekompensata z tytułu wykonywania usług, w tym także usług medycznych, świadczonych w ogólnym interesie gospodarczym, nie podlega wymogowi zgłoszenia Komisji Europejskiej jeśli spełnione są warunki sprecyzowane w decyzji.
W związku z powyższym Projekt nie podlega pomocy publicznej, na podstawie :
• traktat o funkcjonowaniu Unii Europejskiej - Dz.Urz. UE C 115/46-199 z 09 maja 2008 r.,
• rozporządzenie Komisji (WE) nr 800/2008 z 6 sierpnia 2008 r. uznającego niektóre rodzaje pomocy za zgodne ze wspólnym rynkiem w zastosowaniu art. 87 i 88 Traktatu (ogólne rozporządzenie w sprawie wyłączeń blokowych) - Dz.Urz. UE L 142 z 14 maja 1998 r.,
• decyzja Komisji Europejskiej w sprawie stosowania art. 86 ust. 2 Traktatu WE do pomocy państwa w formie rekompensaty z tytułu świadczenia usług publicznych, przyznawanej przedsiębiorstwom realizującym usługi świadczone w ogólnym interesie gospodarczym - Dz.Urz. UE L 312 z 29 listopada 2005 r.,
• ustawa z 30 kwietnia 2004 r. o postępowaniu w sprawach dotyczących pomocy publicznej - tekst jedn.: Dz.U. z 2007 r. nr 59, poz. 404 ze zm. 
</t>
  </si>
  <si>
    <t>2018.11</t>
  </si>
  <si>
    <t>Przygotowanie dokumentacji aplikacyjnej</t>
  </si>
  <si>
    <t>Przygotowanie studium wykonalności projektu oraz koszty wydawanych decyzji administracyjnych</t>
  </si>
  <si>
    <t>zakup sprzętu do laboratorium andrologicznego</t>
  </si>
  <si>
    <t>Do zakupu zaplanowano wyposażenie laboratorium andrologicznego : w 2016r.: analizator nasienia, mikroskopy odwrócone kontrastowo-fazowe, kamera do mikroskopu, zamrażarka do plemników, mikroskop biologiczny; 2017r : wirówki laboratoryjne, komory do diagnostyki nasienia, mikropłytkowy czytnik, mikrotom rotacyjny, analizator biochemiczny; oraz modernizację gabinetu zabiegowego - zgodnie ze sprzętem wymienionym w Programie kompleksowej ochrony zdrowia prokreacyjnego w Polsce 2016-2020.</t>
  </si>
  <si>
    <t>modernizacja gabinetu zabiegowego</t>
  </si>
  <si>
    <t>Modernizacja gabinetu zabiegowego w Centrum Diagnostyki i Leczenia Niepłodności - standard Sali operacyjnej w panelach ze stali nierdzewnej (2017r.)</t>
  </si>
  <si>
    <t>Zakup sprzętu do diagnostyki ultrasonograficznej</t>
  </si>
  <si>
    <t xml:space="preserve">W Projekcie zaplanowano zakup dwóch aparatów USG 3D/4D - jeden do Pracowni USG (wymiana aparatu z 2009r.) i jeden na Oddział Niepłodności i Endokrynologii Rozrodu (wymiana aparatu z 2009r.) Ultrasonografy te służyć będą do oceny zarówno struktur narządów rodnych kobiety w diagnostyce niepłodności i problemów endokrynologicznych jak i do badań USG kobiet ciężarnych. Do zalet ultrasonografii 3D i 4D należą ponadto: trójwymiarowy obraz zarejestrowanych struktur,
analiza i ocena konkretnych miejsc w najlepszej płaszczyźnie, dokładny obraz narządów, tworów, guzów i pomiar ich objętości i kształtu, komputerowa rejestracja i możliwość zapisu na nośniki CD lub DVD.
Zastosowanie obu tych technik ma szczególne zastosowanie w położnictwie i ginekologii. Pozwalają one, bowiem wykryć na bardzo wczesnym etapie: liczne wady płodu, umożliwiają znacznie dokładniejszą ocenę rozwoju wewnątrzmacicznego dziecka, umożliwiają precyzyjną ocenę mózgowia, kręgosłupa, serca, nerek, twarzy, jak również pozostałych organów co pozwala na ustalenie, czy dziecko rozwija się prawidłowo.
</t>
  </si>
  <si>
    <t>Zakup sprzętu do znieczulania</t>
  </si>
  <si>
    <t xml:space="preserve">W Projekcie zaplanowano zakup dwóch aparatów do znieczulania - na salę operacyjną całodobowej Izby Przyjęć, w której przyjmowane są pacjentki nagłe (całodobowo) oraz do Centralnego Gabinetu Zabiegowego. 
Zgodnie z Rozporządzeniem Ministra Zdrowia  z dnia 16.12.2016r. w sprawie standardu organizacyjnego opieki zdrowotnej  w dziedzinie anestezjologii i intensywnej terapii (Poz. 2218) - Załącznik 1
C- Wyposażenie stanowiska znieczulenia 1) aparat do znieczulenia.
Aparat do znieczulania to główna część stanowiska do znieczulania - potrzebujemy jedynie aparaty.
Aparat do znieczulenia jest nieodłącznym elementem zabiegów w znieczuleniu ogólnym. Znieczulenie ogólne polega na okresowym zahamowaniu czynności układu nerwowego przy jednoczesnym utrzymaniu funkcji ośrodków podtrzymujących życie (np. ośrodka oddechowego odpowiadającego za regularne oddychanie). Aparat do znieczulania zapewnia podtrzymanie funkcji życiowych pacjenta, a wchodzący w skład stanowiska respirator anestezjologiczny przejmuje funkcje oddechowe. Monitoring funkcji życiowych odbywa się z wykorzystaniem kardiomonitora w konfiguracji standardowej (EKG, HR, RR, SpO2, PR, NIBP, Temp) lub kardiomonitora anestezjologicznego z modułem gazów anestetycznych  (AA/gazy anestetyczne - automatyczna detekcja środka, CO2, N2O, O2 - pomiar tlenu. </t>
  </si>
  <si>
    <t>Centrum diagnostyki i leczenia niepłodności u par w SPSK Nr 1 PUM</t>
  </si>
  <si>
    <t>Samodzielny Publiczny Szpital Kliniczny Nr 1 Pomorskiego Uniwersytetu Medycznego w Szczecinie 
im. prof. Tadeusza Sokołowskiego</t>
  </si>
  <si>
    <t>Miasto Szczecin</t>
  </si>
  <si>
    <t>Sabina Kropielnicka, Zastępca Dyrektora ds. Ekonomiczno - Finansowych w SPSK Nr 1 PUM,
 tel. 91 425 3005, e-mail: s.kropielnicka@spsk1.szn.pl</t>
  </si>
  <si>
    <t>Wsparcie oddziałów oraz innych jednostek organizacyjnych szpitali ponadregionalnych udzielających świadczeń zdrowotnych stacjonarnych i całodobowych w zakresie ginekologii, położnictwa (roboty budowlane, doposażenie).
Wsparcie pracowni diagnostycznych oraz innych jednostek zajmujących się diagnostyką współpracujących z oddziałami oraz innymi jednostkami organizacyjnymi szpitali ponadregionalnych udzielających świadczeń zdrowotnych stacjonarnych i całodobowych w zakresie ginekologii, położnictwa (roboty budowlane, doposażenie).</t>
  </si>
  <si>
    <t>Wnioskodawca jest już realizatorem "Programu kompleksowej ochrony zdrowia prokreacyjnego w Polsce 2016-2020", który zakłada powstanie ośrodków referencyjnych leczenia niepłodności. Na podstawie Umowy z Ministerstwem Zdrowia nr 17/9/2016/88/1559 z dnia 16.11.2016 r. SPSK Nr 1 został wybrany jako podmiot realizujacy zadanie: "Program kompleksowej ochrony zdrowia prokreacyjnego w Polsce w latach 2016 - 2020 w zakresie interwencji: Utworzenie sieci referencyjnych ośrodków leczenia niepłodności".
Zgodnie z zapisami Szczegółowego opisu osi proirytetowych Programu Operacyjnego Infrastruktura i Środowisko 2014-2020 w ramach działania 9.2 wnioskodawcami mogą być podmioty lecznicze udzielające świadczeń zdrowotnych stacjonarnych i całodobowych w zakresie ginekologii, położnictwa. Samodzielny Publiczny Szpital Kliniczny Nr 1 PUM udziela stacjonarne i całodobowe świadczenia z zakresu ginekologii i położnictwa, czym w pełni spełnia warunki uczestnictwa w Programie i realizuje cele POIIŚ w tym zakresie. SPSK Nr 1 w Szczecinie jest podmiotem leczniczym o kluczowym znaczeniu dla zabezpieczenia potrzeb zdrowotnych w województwie zachodniopomorskim. Atutem SPSK-1  jest starannie dobrany zespół ekspertów składający się z doświadczonych lekarzy, personelu medycznego, nieustannie podnoszącego swoje kwalifikacje zawodowe. Szpital cieszy się ogromną popularnością i uznaniem pacjentów z całego kraju, którzy wysoko oceniają zarówno poziom świadczeń medycznych jak i standard opieki oraz warunki pobytu w trakcie leczenia.
Inwestycja odpowiada priorytetom dla Regionalnej Polityki Zdrowotnej dla województwa zachodniopomorskiego oraz jest zgodna z mapą potrzeb dla województwa zachodniopomorskiego. Zgodnie  z art. 38 ust. 2 i 3 ustawy z dnia 11 lipca 2014 r. o zasadach realizacji programów w zakesie polityki spójności finansowanych w perspektywie finansowej 2014 - 2020  tryb pozakonkursowy może być zastosowany do wyboru projektów, które są o znaczeniu strategicznym dla społeczno - gospodarczego rozwoju kraju, regionu.  Niniejszy projekt całkowicie spełnia powyższe, gdyż SPSK Nr 1, jako jedyny Szpital  w województwie zachodniopomorskim został wybrany do realizacji Programu Polityki Zdrowotnej "Program kompleksowej ochrony zdrowia prokreacyjnego w Polsce w latach 2016-2020 w zakresie interwencji: Utworzenie sieci referencyjnych ośrodków leczenia niepłodności."
W głównym dokumencIe przedstawiono strategię POIiŚ dla osi priorytetowej IX wsparciu podlegają jednostki lecznicze o znaczeniu ponadregionalnym, zajmujące się problemami ginekologicznymi, w którą w pełni wpisuje się SPSK Nr 1 będąc jedynym realizatorem Programu Kompleksowej Ochrony Zdrowia Prokreacyjnego w Polsce w latach 2016-2020. Przyczyni się do zapewnienia odpowiedniej liczby osób aktywnych zawodowo, przeciwstawiając się dynamicznie narastającemu zjawisku starzenia się społeczeństwa i zmniejszaniem się odsetka osób w wieku produkcyjnym (SzOOP POIiŚ 2014-2020, wersja 1.16, strony 118, 198).Wsparcie projektów przeciwdziałających negatywnym trendom demograficznym wynika z zapisów dokumentu Krajowe Ramy Strategiczne - Policy paper dla ochrony zdrowia na lata 2014-2020 (cel operacyjny B).</t>
  </si>
  <si>
    <t xml:space="preserve">Projekt jest zgodny ze Szczegółowym opisem osi priorytetowych Programu Operacyjnego Infrastruktura i Środowisko 2014-2020 poprzez realizację celu głównego: Wsparcie gospodarki efektywnie korzystającej z zasobów i przyjaznej środowisku oraz sprzyjającej spójności terytorialnej i społecznej, oraz z Działaniem 9.2: Infrastruktura ponadregionalnych podmiotów leczniczych. Ponadto Projekt jest zgodny z Policy paper dla ochrony zdrowia na lata 2014-2020, z Długookresową Strategią Rozwoju Kraju Polska 2030, Strategią Rozwoju Kraju 2020, Strategią Rozwoju Kapitału Ludzkiego, Strategią Sprawne Państwo.
Według raportów Rządowej Rady Ludnościowej podsumowując wyniki uzyskane drogą standaryzacji współczynników płodności ogólnej, rozpatrywane czynniki (wzorzec płodności i struktura populacji kobiet w wieku rozrodczym) prezentowały fakt obniżenia płodności, wg danych z 2014 roku. Oceniając urodzenia i płodność w Polsce na tle demograficznych zmian w Europie, Polska znajduje się wśród krajów o najniższym natężeniu urodzeń w przeliczeniu na 1000 mieszkańców. W 2014 roku współczynnik dzietności ogólnej kobiet wynosił 1,228. Poziom notowanej w 2014 roku reprodukcji nie gwarantuje prostej zastępowalności pokoleń, gdyż współczynnik ten jest niższy o około 1,50 - 1,55 p.procentowego od wielkości optymalnej wskaźnika korzystnego do stabilnego rozwoju demograficznego (2,10-2,15). W związku z powyższym, niezbędne jest stworzenie specjalistycznej jednostki zapewniającej kompleksową opiekę nad kobietą w okresie reprodukcyjnym. Ponad 500 pacjentek rocznie leczonych jest z powodu niepłodności w SPSK Nr 1. Uruchomienie centrum diagnostyki i leczenia niepłodności przyczyni się do poprawy jakości i dostępu do udzielanych świadczeń. Bezpośrednio wpłynie to na poprawę wyników leczenia a także wzrost wskaźnika urodzeń.  </t>
  </si>
  <si>
    <t xml:space="preserve">Bez otrzymania dofinansowania ze środków UE w ramach POIiŚ pełna realizacja polityki kompleksowej ochrony zdrowia prokreacyjnego byłaby niemżliwa, tym samym główny cel jakim jest zwiększenie dostępności do wysokiej jakości świadczeń z zakresu diagnostyki i leczenia niepłodności byłby niemożliwy do osiągnięcia.
Projekt jest uzasadniony z punktu widzenia efektywności kosztowej. Wybrany wariant charakteryzuje się najkorzystniejszą efektywnością kosztową przypadającą na jednego pacjenta i posiada największą funkcjonalność, która przełoży się na wyższą jakość świadczonych usług. Szpital zakłada, iż przeprowadzone działania zapewnią optymalną, wysokiej jakości organizację świadczeń związnych z leczeniem pod kątem niepłodności.
Podczas planowania wydatków kwalifikowalnych w projekcie kierowano się zasadami określonymi w Wytycznych w zakresie kwalifikowalności wydatków w ramach POIiŚ 2014-2020 oraz Programu Kompleksowej Ochrony Zdrowia Prokreacyjnego w Polsce w latach 2016-2020. Realizacja tego Programu ma na celu utworzenie centrum skoordynowanego i kompleksowego leczenia niepłodności przy zastosowaniu nowoczesnego sprzętu, a co za tym idzie maksymalnego zmniejszenia inwazyjności zabiegów operacyjnych.Planowanie wydatków kwalifikowalnych opierało sie na wykorzystaniu postępu naukowo - technicznego w zaproponowanych rozwiązaniach. </t>
  </si>
  <si>
    <t xml:space="preserve">Planowane w ramach projektu działania obejmują: zwiększenie dostępności do wysokiej jakości świadczeń z zakresu diagnostyki i leczenia niepłodności; podnoszenie kwalifikacji personelu medycznego z zakresu nowoczesnych procedur i terapii leczenia niepłodności. Projekt składa się z dówch etapów, które wynikają:
- z podpisania Umowy z Ministrstwem Zdrowia nr 17/9/2016/88/1559 z dnia 16.11.2016 r. SPSK Nr 1 został wybrany jako podmiot realizujacy zadanie: "Program kompleksowej ochrony zdrowia prokreacyjnego w Polsce w latach 2016 - 2020 w zakresie interwencji: Utworzenie sieci referencyjnych ośrodków leczenie niepłodności". W ramach tej umowy Szpital zakupił wysokospecjalistyczny sprzęt oraz przeprowadza remont dla potrzeb funkcjonowania laboratorium andrologicznego. W ramach tej umowy planowane jest otrzymanie dofinansowania z Ministerstwa Zdrowia w wysokości 729 680,00 zł;
- z ubiegania się o realizację Projektu pozakonkursowego "Centrum diagnostyki i leczenia niepłodności u par w SPSK Nr 1 PUM", który ma się przyczynić do zwiększenia dostępności do wysokiej jakości świadczeń z zakresu ginekologii, w tym diagnostyki i leczenia niepłodności. W ramach tego zadania planujemy zakup wysokospecjalistycznej aparatury zabiegowej:
Wieżę endoskopową,
Laparoskop wraz z zestawem laparoskopowym i instrumentarium endoskopowym,
System koagulacji,
Wieżę endoskopową,
Histeroskop, 
Nóż ultradźwiękowy,
Fotel zabiegowy.
Dzięki zakupionemu sprzętowi będzie możliwe leczenie pacjentek w SPSK Nr 1, nie będą odsyłane do oddalonych ośrodków
</t>
  </si>
  <si>
    <t xml:space="preserve">SPSK Nr 1 PUM w Szczecinie posiada wysoko wykwalifikowaną kadrę medyczną przygotowaną do wykonywania specjalistycznych procedur, praktycznie z każdego zakresu ginekologii m.in. leczenia kobiet z problemem niepłodności.
Z powodu braku w Szpitalu wysokospecjalistycznego (wnioskowanego) sprzętu pacjentki przyjmowane są w innych placówkach medycznych. 
Posiadanie nowoczesnego sprzętu medycznego zwiększy liczbę wykonywanych procedur medycznych, zwiększy się dostępność do zabiegów małoinwazyjnych, tzw. zabiegów jednego dnia, skróci to pobyt pacjentów w szpitalu, tym samym zwiększy się dostępność. Ponadto posiadanie nowoczesnego sprzętu poprawi widoczność podczas zabiegu operacyjnego, umożliwi zaopatrzenie krwawienia w laparoskopii bez użycia koagulacji, wykluczy szkodliwe działanie prądu na pacjentki, dzięki minihisteroskopii pacjentki nie naraża się na zabieg operacyjnej histeroskopii. Wszystkie te czynniki wpłyną na zmniejszenie ryzyka powikłań śród i pooperacyjnych, zwiększą standard opieki i bezpieczeństwo pacjentek.  
Połączenie wiedzy i umiejętności naszych specjalistów z możliwością wykonywania procedur medycznych na nowoczesnym sprzęcie w Szpitalu Klinicznym, na pewno przyczyni się do zwiększenia liczby leczonych pacjentów.
</t>
  </si>
  <si>
    <r>
      <t>Zgodnie z Mapą potrzeb zdrowotnych w zakresie lecznictwa szpitalnego dla województwa zachodniopomorskiego w 2014 r. w województwie zachodniopomorskim urodziło sie ponad 15,5 tys. dzieci, a ogólny współczynnik
płodności wynoszący blisko 38 dzieci na tysiac kobiet w wieku rozrodczym był czwartym najniższym
w Polsce. Jest to wynik o 2 dzieci na tysiąc kobiet niższy od wartości ogólnopolskiej i zgodnie z założeniami prognozy demograficznej należy oczekiwać jego spadku do 34,2 urodzeń w 2029 r. Województwo
zachodniopomorskie utrzyma czwarte miejsce wsród województw o najniższych wartościach współczynnika płodności.
Gestość zaludnienia w województwie zachodniopomorskim w 2014 roku wyniosła 75 osób na km2 i
tym samym województwo znalazło sie na 13. miejscu pod wzgledem wartości tego wskaznika (w porzadku
malejacym)</t>
    </r>
    <r>
      <rPr>
        <b/>
        <i/>
        <sz val="10"/>
        <rFont val="Calibri"/>
        <family val="2"/>
        <charset val="238"/>
        <scheme val="minor"/>
      </rPr>
      <t xml:space="preserve"> [Mapa potrzeb zdrowotnych w zakresie lecznictwa szpitalnego dla województwa zachodniopomorskiego - strony nr: 8, 1 116, 1117].</t>
    </r>
    <r>
      <rPr>
        <i/>
        <sz val="10"/>
        <rFont val="Calibri"/>
        <family val="2"/>
        <charset val="238"/>
        <scheme val="minor"/>
      </rPr>
      <t xml:space="preserve"> 
Województwo zachodniopomorskie charakteryzuje sie znacznym zróżnicowaniem pod wzgledem wartości
ogólnego współczynnika płodnosci. W 2014 r. powiatami o najwyższej wartości tego współczynnika
były: powiat drawski, łobeski, sławieński i choszczeński. Najniższe wartości współczynnika odnotowano
natomiast w powiatach kolejno: m. Świnoujście, kołobrzeskim, szczecińskim i białogardzkim. </t>
    </r>
    <r>
      <rPr>
        <b/>
        <i/>
        <sz val="10"/>
        <rFont val="Calibri"/>
        <family val="2"/>
        <charset val="238"/>
        <scheme val="minor"/>
      </rPr>
      <t xml:space="preserve">[Mapa potrzeb zdrowotnych w zakresie lecznictwa szpitalnego dla województwa zachodniopomorskiego - strona nr 9]. 
</t>
    </r>
    <r>
      <rPr>
        <sz val="10"/>
        <rFont val="Calibri"/>
        <family val="2"/>
        <charset val="238"/>
        <scheme val="minor"/>
      </rPr>
      <t xml:space="preserve">Działania zplanowane w Projekcie:   "Centrum diagnostyki i leczenia niepłodności u par w SPSK Nr 1 PUM" nie pokrywają się z </t>
    </r>
    <r>
      <rPr>
        <i/>
        <sz val="10"/>
        <rFont val="Calibri"/>
        <family val="2"/>
        <charset val="238"/>
        <scheme val="minor"/>
      </rPr>
      <t>innymi przedsięwzięciami. Obecnie Szpital ubiega się o dofinansowanie ze środków unijnych i MZ dla trzech projektów:
- "Doposażenie jednostek SPSK Nr 1 PUM udzielających świadczeń zdrowotnych na rzecz pacjentów z chorobami nowotworowymi w sprzęt medyczny wraz z dostosowaniem pomieszczeń dla urządzeń do diagnostyki obrazowej",
- "Poszerzenie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
- "Kompleksowe odtworzenie wyposażenia i infrastruktury oddziałów udzielających świadczeń z zakresu leczenia chorób układu kostno-stawowo-mięśniowego, położnictwa i ginekologii i leczenia chorób dzieci oraz współpracujących pracowni diagnostycznych w SPSK 1". Przyszła realizacja wnioskowanego Projektu w żadnej mierze nie powieli zadań z wymienionych projektów a może stanowić uzupełnienie kompleksowści leczenia w SPSK Nr 1.</t>
    </r>
  </si>
  <si>
    <t xml:space="preserve">Zgodnie z zapisami POIiŚ 2014-2020 celem szczegółowym Osi Priorytetowej IX Programu jest zapewnienie dostępu ludności do infrastruktury ochrony zdrowia oraz poprawa efektywności sytemu ochrony zdrowotnej. Interwencja Programu jest ukierunkowana na rozwój strategicznych elementów ochrony zdrowia o znaczeniu krajowym, w tym wsparcia oddziałów oraz innych jednostek organizacyjnych szpitali ponadregionalnych udzielających świadczeń zdrowotnych stacjonarnych w zakresie ginekologii, położnictwa.    
Głównym celem Projektu jest zwiększenie dostępności do wysokiej jakości świadczeń z zakresu diagnostyki i leczenia niepłodności poprzez utworzenie wysokiej klasy centrum diagnostyki i leczenia niepłodności par, tym samym Projekt wpisuje się w cele określone w dokumentach programowych POIiŚ.
Szczegółowe cele POIiŚ zostaną osiągnietę poprzez realizację wskaźników rezultatu bezpośredniego: 
liczba leczonych w podmiotach leczniczych objętych wsparciem - wzrost o 120/rok  osób, zgodnie z osią Programu
oraz przez wskaźniki produktu:
liczba wspartych podmiotów leczniczych: 1,
nakłady inwestycyjne na zakup aparatury medycznej 1 150 000,00 zł. 
</t>
  </si>
  <si>
    <r>
      <t xml:space="preserve">Dzięki stworzeniu nowocześnie  wyposażonego Centrum diagnostyki i leczenia niepłodności u par w SPSK1 PUM znacznie zwiększy się dostępność wykonywanych procedur. Zakup sprzętu umożliwi skoncentrowanie innowacyjnych technologii w jednym miejscu. Pary z problemem niepłodności nie będą musiały podróżować po całej Polsce aby uzyskać pomoc w zakresie diagnostyki i leczenia niepłodności. Centrum w województwie zachodniopomorskim będzie największym ośrodkiem, w którym para otrzyma profesjonalną pomoc.
Zarówno pacjenci i pacjentki leczone z powodu niepłodności  wielokrotnie stosują zwolnienia lekarskie aby móc korzystać z procedur zabiegowych, które często nie są dostępne w ich miejscu zamieszkania.
Szybka diagnostyka niepłodności, leczenie ukierunkowane na parę i wdrożenie metod operacyjnych przy pomocy nowoczesnego sprzętu, znacznie skróci drogę par do uzyskania potomstwa. Z doświadczenia wiemy, że średni czas uzyskania przez parę pomocy w diagnostyce i leczeniu niepłodności  wynosi od 8-10 lat!
Przez cały ten czas pary korzystają ze zwolnień lekarskich czy urlopów wypoczynkowych.
Co więcej, długie zwlekanie z uzyskaniem konkretnej pomocy powoduje zaburzenia psychiczne (np. depresję, myśli samobójcze itp.) u obojga partnerów, co skutkuje zwolnieniem z pracy, odizolowaniem społecznym, czy długoletnią psychoterapią.
Problem niepłodności wymaga empatii ze strony lekarza ale i możliwości terapeutycznych dzięki którym będzie można parze pomóc. Dzięki dofinansowaniu i zakupie nowoczesnego sprzętu, a także kompleksowej opiece ze strony lekarzy, można spodziewać się szybszego uzyskania ciąży u pary. Działania te z pewnością przyspieszą powrót do pracy kobiet i mężczyzn a co najważniejsze poprawi ich jakość życia i związany z tym komfort psychiczny.
</t>
    </r>
    <r>
      <rPr>
        <i/>
        <sz val="10"/>
        <color rgb="FFFF0000"/>
        <rFont val="Calibri"/>
        <family val="2"/>
        <charset val="238"/>
        <scheme val="minor"/>
      </rPr>
      <t xml:space="preserve">
</t>
    </r>
  </si>
  <si>
    <t>Zakup nowoczesnego sprzętu wiąże się z zastosowaniem innowacyjnych technologii, do których dostęp, ze względu na koszty, był utrudniony. Dzięki odnowionej infrastrukturze i zakupionemu sprzętowi w ramach reazlizacji niniejszego Projektu, pomoc będą mogły uzyskać kobiety w różnych etapach życia, nie tylko z problemem niepłodności. 
Zakupiony sprzęt umożliwi wykonywanie procedur małoinwazyjnych związanych z laparoskopią i histeroskopią jak i procedur onkologicznych o rozległym zakresie zabiegu.
Wykorzystanie systemu koagulacji zwiększy bezpieczeństwo podczas operacji, zapewniając prawidłową hemostazę. Innowacyjne rozwiązania systemu koagulacji umożliwiają preparatykę w okolicy jelit, nerwów i naczyń, co często z użyciem noża chirurgicznego jest bardziej inwazyjne i naraża pacjenta na niepotrzebne komplikacje.
W dziedzinie ginekologii szczególnie trudne jest leczenie pacjentek z endometriozą, która poza tym, że może prowadzić do niepłodności, wiąże się z silnymi dolegliwościami i powstawaniem licznych zrostów. Zastosowanie nowoczesnych rozwiązań w pomoże w leczeniu pacjentek bez narażenie ich na okaleczające wytworzenie stomii, czy usuwanie macicy.
Kolejnym problemem  są zaburzenia statyki - czyli nietrzymanie moczu i obniżenie narządu rodnego. Ponad 50 % pacjentek w wieku okołomenopauzalnym boryka się z tym problemem. Dotychczas stosowane metody leczenia zaburzeń statyki metodą pochwową z zastosowaniem siatek zostało zastąpione przez operacje laparoskopowe, które są zgodnie ze stanowiskiem FDA, złotym standardem na całym świecie. 
Zastosowanie obrazowania torem wizyjnym UltraHd zapewni precyzyjną widoczność operowanych tkanek, pozwoli na dokładniejszą preparatykę, zmniejszy ilość powikłań okołooperacyjnych, a także pozwoli na szycie w laparoskopii.
Dzięki temu będzie można wykonywać operacje onkologiczne i operacje leczenia rekonstrukcyjnego miednicy mniejszej drogą laparoskopową bez narażania pacjenta na otwieranie jamy brzusznej.
Wobec powyższego nowoczesne rozwiązania sprzętowe przysłużą się nie tylko dla leczenia niepłodności ale i innych jednostek chorobowych.</t>
  </si>
  <si>
    <t xml:space="preserve">Zgodnie z zapisami POIiŚ i SzOOP POiŚ przedsięwzięcia w ramach Działania 9.2 nie stanowią co do zasady pomocy publicznej. Wsparcie nie będzie stanowiło pomoc publicznej w rozumieniu art. 107 ust 1. TFUE, nie wpływa ono bowiem na wymianę gospodarczą między krajami członkowskimi.
</t>
  </si>
  <si>
    <t>2018.06</t>
  </si>
  <si>
    <t xml:space="preserve">Zadania wynikające z realizacji Umowy z MZ Nr 17/9/2016/88/1559 "Program kompleksowej ochrony zdrowia prokreacyjnego w Polsce w latach 2016 - 2020 w zakresie interwencji: Utworzenie sieci referencyjnych ośrodków leczenia niepłodności" z 16.11.2016 r. </t>
  </si>
  <si>
    <r>
      <rPr>
        <b/>
        <sz val="10"/>
        <rFont val="Calibri"/>
        <family val="2"/>
        <charset val="238"/>
        <scheme val="minor"/>
      </rPr>
      <t xml:space="preserve">Wydatek </t>
    </r>
    <r>
      <rPr>
        <b/>
        <u/>
        <sz val="10"/>
        <rFont val="Calibri"/>
        <family val="2"/>
        <charset val="238"/>
        <scheme val="minor"/>
      </rPr>
      <t>niekwalifikowalny</t>
    </r>
    <r>
      <rPr>
        <b/>
        <sz val="10"/>
        <rFont val="Calibri"/>
        <family val="2"/>
        <charset val="238"/>
        <scheme val="minor"/>
      </rPr>
      <t xml:space="preserve"> wynikający z Umowy z MZ</t>
    </r>
    <r>
      <rPr>
        <sz val="10"/>
        <rFont val="Calibri"/>
        <family val="2"/>
        <charset val="238"/>
        <scheme val="minor"/>
      </rPr>
      <t>: wyposażenie laboratorium andrologicznego i adaptacja pomieszczeń 912 100,00 w tym dofinansowanie MZ 729 680,00 zł.
Dotychczas zostały poniesione koszty w wysokości 497 486,08 zł a otrzymano dofinansowanie 364 419,34 zł. Rozstrzygnięto przetarg na adaptację pomieszczeń dla potrzeb Kliniki Ginekologii, Ednokrynologii i Onkologii Ginekologicznej oraz Kliniki Perinatologii, Położnictwa i Ginekologii na wartość 482 420,80 zł.</t>
    </r>
  </si>
  <si>
    <t>w tym:</t>
  </si>
  <si>
    <t>Prace adaptacyjne</t>
  </si>
  <si>
    <r>
      <rPr>
        <b/>
        <i/>
        <sz val="10"/>
        <rFont val="Calibri"/>
        <family val="2"/>
        <charset val="238"/>
        <scheme val="minor"/>
      </rPr>
      <t xml:space="preserve">Wydatek </t>
    </r>
    <r>
      <rPr>
        <b/>
        <i/>
        <u/>
        <sz val="10"/>
        <rFont val="Calibri"/>
        <family val="2"/>
        <charset val="238"/>
        <scheme val="minor"/>
      </rPr>
      <t>niekwalifikowalny</t>
    </r>
    <r>
      <rPr>
        <b/>
        <i/>
        <sz val="10"/>
        <rFont val="Calibri"/>
        <family val="2"/>
        <charset val="238"/>
        <scheme val="minor"/>
      </rPr>
      <t xml:space="preserve"> wynikający z Umowy z MZ: </t>
    </r>
    <r>
      <rPr>
        <i/>
        <sz val="10"/>
        <rFont val="Calibri"/>
        <family val="2"/>
        <charset val="238"/>
        <scheme val="minor"/>
      </rPr>
      <t>opis w "Zestawieniu rzeczowym"</t>
    </r>
  </si>
  <si>
    <t>Zakupy sprzętów</t>
  </si>
  <si>
    <r>
      <rPr>
        <b/>
        <sz val="10"/>
        <rFont val="Calibri"/>
        <family val="2"/>
        <charset val="238"/>
        <scheme val="minor"/>
      </rPr>
      <t xml:space="preserve">Wydatek </t>
    </r>
    <r>
      <rPr>
        <b/>
        <u/>
        <sz val="10"/>
        <rFont val="Calibri"/>
        <family val="2"/>
        <charset val="238"/>
        <scheme val="minor"/>
      </rPr>
      <t>kwalifikowalny</t>
    </r>
    <r>
      <rPr>
        <b/>
        <sz val="10"/>
        <rFont val="Calibri"/>
        <family val="2"/>
        <charset val="238"/>
        <scheme val="minor"/>
      </rPr>
      <t xml:space="preserve">: </t>
    </r>
    <r>
      <rPr>
        <sz val="10"/>
        <rFont val="Calibri"/>
        <family val="2"/>
        <charset val="238"/>
        <scheme val="minor"/>
      </rPr>
      <t>Zakup sprzętów dla Centrum diagnostyki i leczenia niepłodności u par w SPSK Nr 1 PUM w ramach Kliniki Ginekologii, Endokrynologii i Onkologii Ginekologicznej</t>
    </r>
  </si>
  <si>
    <r>
      <t>Liczba leczonych w podmiotach leczniczych objętych wsparciem</t>
    </r>
    <r>
      <rPr>
        <b/>
        <sz val="8"/>
        <rFont val="Calibri"/>
        <family val="2"/>
        <charset val="238"/>
        <scheme val="minor"/>
      </rPr>
      <t xml:space="preserve"> (wartość bezwzględna)</t>
    </r>
  </si>
  <si>
    <r>
      <t xml:space="preserve">Liczba leczonych w podmiotach leczniczych objętych wsparciem </t>
    </r>
    <r>
      <rPr>
        <b/>
        <sz val="8"/>
        <color theme="1"/>
        <rFont val="Calibri"/>
        <family val="2"/>
        <charset val="238"/>
        <scheme val="minor"/>
      </rPr>
      <t>(wartość względna, tj. przyrost wskaźnika)</t>
    </r>
  </si>
  <si>
    <t xml:space="preserve">Poprawa udzielania świadczeń zdrowotnych w Instytucie Matki i Dziecka poprzez zakup aparatury medycznej do Kliniki Położnictwa i Ginekologii w ramach utworzenia referencyjnego ośrodka leczenia niepłodności. </t>
  </si>
  <si>
    <t>warszawski</t>
  </si>
  <si>
    <t>Warszawa - Wola</t>
  </si>
  <si>
    <t>Mariusz Chrzanowski - specjalista w Dziale Nauki, mariusz.chrzanowski@imid.med.pl, tel. 22 32 77 372</t>
  </si>
  <si>
    <t>Wsparcie oddziałów oraz innych jednostek organizacyjnych szpitali ponadregionalnych udzielających świadczeń zdrowotnych stacjonarnych i całodobowych w zakresie ginekologii, położnictwa (roboty budowlane, doposażenie).
Wsparcie pracowni diagnostycznych oraz innych jednostek zajmujących się diagnostyką współpracujących z oddziałami oraz innych jednostek organizacyjnych szpitali ponadregionalnych udzielających świadczeń zdrowotnych stacjonarnych i całodobowych w zakresie ginekologii, położnictwa (roboty budowlane, doposażenie).</t>
  </si>
  <si>
    <t xml:space="preserve">Instytut Matki i Dziecka został wybrany jako realizator w konkursie w ramach Programu kompleksowej ochrony zdrowia prokreacyjnego w Polsce w latach 2016-2020 (umowa pomiędzy Ministrem Zdrowia a Instytutem Matki i Dziecka nr 17/3/2016/106/1547 z dnia 10 listopada 2016 r), co jest podstawą zasadności zastosowania w przedmiotowym przypadku trybu pozakonkursowego (w szczególności w świetle art. 38 ust. 3 ustawy z dnia 11 lipca 2014 r. o zasadach realizacji programów w zakresie polityki spójności finansowanych w perspektywie finansowej 2014 -2020 oraz zgodnie z Umową Partnerstwa - Podrozdział 5.2.1). Ponadto realizacja projektu jest uzasadniona w związku z aktualnymi trendami demograficznymi (w woj. mazowieckim, z którego wywodzi się najwyższych odsetek pacjentów Instytutu Matki i Dziecka przewiduje się wzrost o 1,6% liczby mieszkańców) oraz coraz częstszymi problemami związanymi z niepłodnością (już niemal co piąta osoba w Polsce potrzebuje pomocy lekarzy aby mieć dziecko). 
Problemy z płodnością u kobiet zaczynają się znacznie wcześniej niż dotychczas sądzono. Jeszcze niedawno mówiono o 30-35 roku życia, dziś wskazuje się już kobiety w wieku 26-27 lat. Zegar biologiczny kobiet znacznie przyspieszył, także problem ten dotyczy coraz częściej 20-latek. Zdaniem specjalistów coraz większy wpływ na płodność mają czynniki środowiskowe. Przede wszystkim stres, a dokładnie prolaktyna, która uwalnia się w stresujących sytuacjach. 
Na przestrzeni ostatnich lat zaobserwować można ogromny postęp medyczny we wszystkich specjalnościach, a więc także w ginekologii i położnictwie będących przedmiotem projektu. Jest to wynikiem ciągłego postępu w technice tj. nowych metod leczenia oraz coraz bardziej zaawansowanych technicznie urządzeń medycznych. Dzięki zastosowaniu nowych technik (użycie ultradźwięków, echokardiografii, zastosowanie metod endoskopowych, laparoskopii, USG) następuje ogromny postęp w diagnostyce. Umożliwiają one szybkie rozpoznanie choroby i wyleczenie w krótkim czasie. Jeśli chodzi o położnictwo, bardzo istotna jest możliwość rozpoznawania i w niektórych sytuacjach leczenia płodu oraz kontrolowania jego prawidłowego rozwoju. 
Pomimo ciągłej poprawy w rozwoju techniki nadal istnieją problemy z diagnostyką, leczeniem, wczesnym rozpoznawaniem nowotworów np. raka piersi. Mimo dostępu do mammografii zachorowalność i umieralność z powodu tej choroby jest ciągle bardzo wysoka. Ważnym zadaniem dla Instytutu jest zmniejszenie zachorowalności, chociażby poprzez przesiewowe badanie ultrasonograficzne i mammograficzne. Dzięki zakupowi do oddziału położnictwa i ginekologii nowych urządzeń w tej dziedzinie także nastąpi postęp.
Obecnie jakość świadczonych usług nie jest na poziomie, którego oczekiwaliby pacjenci oraz sam Instytut Matki i Dziecka (spowodowane jest to m.in. złym stanem technicznym sprzętu medycznego) co stanowi poważny problem, z którym się zmagamy. Pomimo iż statystyki pokazują, że poziom zadowolenia pacjentów z naszych usług medycznych systematycznie wzrasta to nie oznacza to, że należy zaniechać działań na rzecz podniesienia. Celem projektu jest więc utworzenie oddziału ginekologicznego i położniczego w Klinice Położniczo – Ginekologicznej w pełni wyposażonych w sprzęt medyczny odpowiadający aktualnym potrzebom Instytutu oraz zmodernizowane w taki sposób aby odpowiadały wymogom prawa i obowiązującym standardom. Zakupiony w ramach projektu sprzęt będzie wykorzystywany na potrzeby wszystkich pacjentów hospitalizowanych na wymienionych oddziałach, a oddziały będą otwarte na równych zasadach dla wszystkich pacjentów, nie ograniczając (i nie preferując) dostępu dla pacjentów ze zdiagnozowaną niepłodnością bądź prowadzoną pod tym kątem diagnostyką.
Zakupiona aparatura medyczna ma na celu zwiększenie jakości dostarczanych usług co wpisuje się w rozwój strategicznych elementów infrastruktury ochrony zdrowia poprzez poprawę świadczenia usług zdrowotnych w zakresie ginekologii i położnictwa. Realizacja Projektu spowoduje zwiększenie dostępności dla obywateli, w szczególności kobiet w wieku prokreacyjnym, do wyspecjalizowanej placówki medycznej, co przyczyni się do zmniejszenia nierówności w zakresie stanu zdrowia. 
Powyższe jasno wskazuje, że przyjęte założenia projektowe w pełni wpisują się w cele IX Osi priorytetowej PO IIŚ 2014-2020 tj.:
• poprawa efektywności systemu ochrony zdrowia w kluczowych obszarach ze względu na trendy epidemiologiczne oraz zasoby pracy,
• ukierunkowanie na rozwój strategicznych elementów infrastruktury ochrony zdrowia o znaczeniu krajowym (ponadregionalnych wysokospecjalistycznych ośrodków medycznych), które będą tworzyć warunki dla zwiększenia dostępu do niej wszystkim mieszkańcom, przyczyniając się tym samym do zakładanego zmniejszenia nierówności w zakresie stanu zdrowia,
• poprawa świadczenia usług zdrowotnych w odniesieniu do matki i dziecka tj. rozwoju infrastruktury na potrzeby położnictwa, ginekologii, neonatologii, pediatrii oraz innych dziedzin ukierunkowanych na leczenie dzieci,  
• poprawa efektywności systemu ochrony zdrowia,
• objęcie szczególną opieką populacji dzieci tak, aby miały one szanse m.in. funkcjonowania na rynku pracy w dobrym zdrowiu.
</t>
  </si>
  <si>
    <t>Instytut Matki i Dziecka jest instytutem badawczym powołanym uchwałą Rady Ministrów w 1951 roku Nadzór nad IMiD sprawuje minister właściwy do spraw zdrowia. Instytut funkcjonuje w sektorze ochrony zdrowia i jest wpisany do rejestru Wojewody Mazowieckiego podmiotów wykonujących działalność leczniczą.
W okresie swojej ponad 65-letniej działalności Instytut nieprzerwanie uczestniczy w rozwiązywaniu problemów zdrowotnych i społecznych matek, dzieci i młodzieży, przyczyniając się znacząco do poprawy zdrowia społeczeństwa i jakości życia. Kadrę w Instytucie stanowią specjaliści o wysokich kwalifikacjach zawodowych i naukowych, w tym również konsultanci krajowi różnych dziedzin medycyny. Do bogatego dorobku Instytutu można również zaliczyć nawiązanie współpracy z wieloma instytucjami naukowymi i krajowymi, a także zagranicznymi organizacjami.
Działalność Instytutu koncentruje się na leczeniu najbardziej skomplikowanych schorzeń u dzieci, młodzieży i kobiet w wieku prokreacyjnym oraz udzielaniu wysokospecjalistycznych porad, zgodnych ze światowymi standardami w zakresie diagnozowania oraz leczenia i rehabilitacji wybranych wad, chorób i innych zaburzeń. Instytut posiada oddziały udzielające świadczeń zdrowotnych stacjonarnych i całodobowych w zakresie ginekologii, położnictwa, neonatologii oraz innych zajmujących się leczeniem dzieci, sklasyfikowanych w załączniku 1q do Zarządzenia Nr 71/2016/DSOZ Prezesa Narodowego Funduszu Zdrowia z dnia 30 czerwca 2016 r. w sprawie określenia warunków zawierania i realizacji umów w rodzaju leczenie szpitalne w zakresie świadczeń położnictwo i ginekologia oraz w pozostałych zakresach świadczeń dla dzieci, niezależnie od grupy chorób sklasyfikowanych zgodnie z załącznikiem 1a do Zarządzenia Nr 71/2916/DSOZ Prezesa Narodowego Funduszu Zdrowia z dnia 30 czerwca 2016 r. w sprawie określenia warunków zawierania i realizacji umów w rodzaju leczenie szpitalne oraz pracownie diagnostyczne i jednostki zajmujące się diagnostyką, współpracujące z oddziałami udzielającymi świadczeń zdrowotnych i całodobowych o których mowa powyżej. 
W zakresie problemów zdrowotnych, na których skupia się działalność Instytutu, ustalono następujące priorytety:
• wady i choroby wrodzone, w tym choroby nowotworowe dzieci i młodzieży,
• wcześniactwo, mała urodzeniowa masa ciała i inne zaburzenia rozwoju,
• zakażenia perinatalne,
• wypadki i urazy dzieci i młodzieży,
• choroby powstałe w następstwie niekorzystnych warunków środowiska i stylu życia,
• zaburzenia rozwoju psychospołecznego we wczesnym dzieciństwie oraz w okresie adolescencji.
Priorytety te są zgodne ze strategią Światowej Organizacji Zdrowia, dotyczącą zdrowia prokreacyjnego oraz zdrowia i rozwoju dzieci i młodzieży, a także z polityką w zakresie zdrowia publicznego Unii Europejskiej
W 2016 roku w Instytucie Matki i Dziecka, na oddziale położnictwa hospitalizowano 1591 osób, a na oddziale ginekologii 1745 osób. Należy podkreślić, że przy aktualnym stanie wyposażenia Instytut w sprzęt na powyższych oddziałach, możliwości precyzyjnego rozpoznawania i monitorowania chorób są ograniczone. Jest to związane nie tylko z ograniczonym dostępem pacjentów do badań ale i z wymogami nowoczesnej medycyny. Współczesne leczenie wymaga bardzo precyzyjnej diagnostyki i skutecznego leczenia, które realizowane powinny być przy pomocy najnowocześniejszego sprzętu. Ze względu na zakres i charakter projekt ma strategiczne znaczenie dla społeczno-gospodarczego rozwoju kraju i regionu.</t>
  </si>
  <si>
    <t xml:space="preserve">Poza celami IX Osi priorytetowej PO IIŚ 2014-2020 projekt wpisuje się w Strategię Rozwoju Polski Centralnej do roku 2020 z perspektywą 2030, przyjętą przez Radę Ministrów. Założenia projektowe są zgodne z jednym z kluczowych kierunków działań Strategii, tj. wspieranie rozwoju wysokospecjalistycznych usług medycznych, dzięki którym Polska Centralna stanie się atrakcyjnym miejscem dla turystyki medycznej oraz dla prowadzenia badań klinicznych. 
Projekt jest również zgodny ze Strategią Unii Europejskiej dla Regionu Morza Bałtyckiego w związku z wypełnieniem założeń Zagadnienia Priorytetowego Zdrowie, wpływającego na osiągnięcie celu szczegółowego Zwiększenie konkurencyjności na rynku globalnym i Celu głównego nr 3: Zwiększenie dobrobytu.
Zgodnie ze wspomnianą wyżej strategią, istotna jest poprawa i promowanie zdrowia ludzkiego, z uwzględnieniem aspektów społecznych tej kwestii. Sytuacja ta jest koordynowana przez Partnerstwo na rzecz zdrowia publicznego i dobrostanu społecznego w ramach wymiaru północnego. 
Poprawa zdrowia ludzi i dobrobytu społecznego jest szczególnie ważna w kontekście kwestii starzejącego się społeczeństwa oraz rosnącego zagrożenia ze strony chorób niezakaźnych, które stanowią dwa największe wyzwania XXI wieku na szczeblu makroregionalnym. W związku z tym, Strategia UE dla Regionu Morza Bałtyckiego kładzie szczególny nacisk na inwestycje w poprawę i promowanie zdrowia w celu osiągnięcia następujących korzyści gospodarczych:
• wzrost prawdopodobieństwa dłuższego pozostawania zdrowych ludzi na rynku pracy przy utrzymaniu produktywności;
•  niższe koszty leczenia osób chorych.
W związku z powyższym działania podejmowane w ramach Zagadnienia Priorytetowego dotyczącego zdrowia koncentrują się na poprawie i promowaniu zdrowa ludzi w regionie Morza Bałtyckiego, w tym na społecznych aspektach zdrowia będących ważnym warunkiem wstępnym zapewnienia zrównoważonego rozwoju i zdrowia społeczeństw przy jednoczesnym wzroście gospodarczym oraz ograniczania kosztów opieki zdrowotnej i socjalnej. 
Należy również podkreślić, że w ramach Zagadnienia Priorytetowego dotyczącego zdrowia istotne jest zapobieganie wpływowi zmiany klimatu i innych czynników środowiskowych, takich jak zanieczyszczenie powietrza czy substancje niebezpieczne, na warunki dotyczące zdrowia.
Niniejszy projekt bezpośrednio odpowiada na zagadnienia opisane w Strategii EU dla Regionu Morza Bałtyckiego, poprzez nie tylko zapewnienie poprawy dostępności do opieki zdrowotnej, zmniejszenie kosztów leczenia osób chorych, ale również zmniejszenie emisji gazów i pyłów. 
Wsparcie planowanych do doposażenia oddziałów wynika również z zapisów dokumentu Policy Paper dla ochrony zdrowia na lata 2014-2020.
Inwestycja wykazuje zgodność z:
- Strategią Sprawne Państwo 2020 - Strategia wytycza kierunki działań dotyczące podniesienia skuteczności instytucjonalnej systemu ochrony zdrowia - istotne dla spełnienia warunku ex ante w tym zakresie. Istnienie krajowych lub regionalnych strategicznych ram polityki zdrowotnej w zakresie określonym w art.168 TFUE, gwarantujących stabilność ekonomiczną, 
- Strategią Rozwoju Kraju 2020 - rozwój infrastruktury ochrony zdrowia, w tym infrastruktury opieki długoterminowej, uwzględniający trendy demograficzne i profil zdrowotny społeczeństwa,
- Strategią rozwoju kapitału ludzkiego 2020 - W ramach celu szczegółowego 4: Poprawa zdrowia obywateli oraz efektywności systemu opieki zdrowotnej przewiduje się ograniczenie śmiertelności z przyczyn zewnętrznych, w szczególności wynikających z wypadków komunikacyjnych i urazów,
- Strategią Rozwoju  Województwa Mazowieckiego do 2030 r. – W ramach 24 kierunku działań - podnoszenie standardów funkcjonowania infrastruktury społecznej oraz działania na rzecz ochrony zdrowia  i bezpieczeństwa  publicznego
Ponadto, projekt jest zgodny z Mapą potrzeb zdrowotnych w zakresie lecznictwa szpitalnego dla Polski oraz Mapą potrzeb zdrowotnych w zakresie lecznictwa szpitalnego dla województwa mazowieckiego oraz z Kontraktem Terytorialnym dla województwa mazowieckiego (9 cel – podniesienie jakości i dostępności usług w zakresie ochrony zdrowia).
</t>
  </si>
  <si>
    <t>Realizacja niniejszego projektu będzie zakładała uzyskanie najlepszych efektów przy jak najmniejszych nakładach. Przy wyborze wariantów realizacji projektu Instytut Matki i Dziecka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w obszarze położnictwa i ginekologii oraz będzie dążył do maksymalnej efektywności kosztowej projektu, w zakresie samej inwestycji jak i przyszłych kosztów eksploatacyjnych.
Kompleksowe podejście do  diagnostyki i leczenia pacjentów ww. zakresie podniesie  skuteczność i bezpieczeństwo ich leczenia, co przełoży się na krótszy czas hospitalizacji, a także potencjalnie wykorzystanie mniejszej ilości środków leczniczych. Będzie też  miało wymierny wpływ na obniżenie kosztów ich leczenia. To holistyczne podejście w leczeniu chorych bezpośrednio wpłynie na efektywność finansową Instytutu. 
Zaplanowane w projekcie wydatki są uzasadnione i adekwatne z punktu widzenia zakresu i celów projektu. Podstawową korzyścią społeczną wynikającą z realizacji przedmiotowego Projektu jest zwiększenie efektywności leczenia. W wyniku zakupu nowoczesnego sprzętu medycznego nastąpi: poprawa jakości leczenia w zakresie diagnostyki i pobytu pacjenta w szpitalu, co przełoży się na skrócenie okresu hospitalizacji. Skutkiem skrócenia czasu hospitalizacji pacjenta będzie zwiększenie liczby leczonych osób.
Instytut zakłada, iż wprowadzone rozwiązania zapewnią optymalną organizację świadczeń związanych z leczeniem i diagnostyką wszelkich schorzeń z zakresu ginekologii, patologii ciąży i położnictwa. Wprowadzone działania dotyczące poprawy infrastruktury medycznej, wdrożenie innowacyjnych technologii w procesy leczenia przełożą się na poprawę jakości świadczonych usług. Aparatura zakupiona w ramach projektu służyć będzie wielu pacjentom, co pozwoli na poprawę diagnostyki i usprawnienie procesu leczenia. W związku z powyższym analiza skutków, w tym korzyści społecznych realizacji projektu wskazuje, że przedmiotowa inwestycja jest uzasadniona ze społecznego punktu widzenia; tj. mieszkańców i pacjentów, którzy będą korzystać z usług realizowanych Instytut Matki i Dziecka. Dofinansowanie projektu w ramach Programu Operacyjnego Infrastruktura i Środowisko spowoduje odciążenie w znacznym stopniu Instytutu w zakresie wyposażenia oddziału położniczego i ginekologicznego. Przewidywalny wzrost efektywności kosztowej wiąże się z podpisaniem kontraktu z NFZ na świadczenie usług w zakresie ginekologii i położnictwa.</t>
  </si>
  <si>
    <t>Celem głównym projektu jest zwiększenie dostępności do wysokiej jakości świadczeń z zakresu ginekologii i położnictwa, w szczególności do diagnostyki i leczenia niepłodności. Istotnym elementem realizacji tego celu będzie utworzenie referencyjnego ośrodka leczenia niepłodności. Konsekwencją wdrożenia projektu będzie nie tylko podniesienie jakości, skuteczności i bezpieczeństwa świadczonych usług, ale również zapewnienie szkoleń specjalistycznych kadr medycznych według najnowszej wiedzy i praktyki w istotnych dla polityki zdrowotnej i gospodarki obszarach.</t>
  </si>
  <si>
    <t xml:space="preserve">Celem niniejszego projektu jest poprawa jakości i efektywności diagnostyki i leczenia narastającego i ważnego społecznie problemu niepłodności małżeńskiej oraz innych schorzeń ginekologiczno – położniczych poprzez doposażenie w najnowocześniejszą aparaturę medyczną oddziału położniczego i ginekologicznego przy Klinice Położnictwa i Ginekologii. Instytut Matki i Dziecka należy do wiodących w Polsce, wysokospecjalistycznych, nowoczesnych i dobrze zorganizowanych ośrodków kliniczno-naukowych. Rocznie w Instytucie przychodzi na świat około 1600 dzieci. Główny zakres działalności kliniki: Perinatologia; diagnostyka prenatalna; profilaktyka, diagnostyka i leczenie chorób nowotworowych; endokrynologia ginekologiczna; diagnostyka i leczenie niepłodności; ginekologia wieku rozwojowego.
W ramach projektu wsparty zostanie ponadregionalny oddział ginekologiczny i położniczy udzielający świadczenia zdrowotne stacjonarne i całodobowe na rzecz kobiet i dzieci. Nowoczesne zaplecze
aparaturowe oraz wyspecjalizowany zespół zapewniają pacjentom z całego kraju diagnostykę i leczenie na
poziomie standardów światowych. Klinika posiada akredytację do prowadzenia specjalizacji w zakresie położnictwa i ginekologii, ginekologii onkologicznej i perinatologii oraz ma uprawnienia do prowadzenia staży cząstkowych dla innych specjalizacji. Ponadto Instytut prowadzi działalność diagnostyczną, leczniczą i naukowo-badawczą oraz szkolenia specjalizacyjne dla lekarzy z zakresu położnictwa i ginekologii, perinatologii oraz ginekologii onkologicznej. Działalność kliniczna prowadzona jest we współpracy z wieloma ośrodkami ginekologiczno-położniczymi w Polsce i na świecie w oparciu o najnowsze, uznane schematy postępowania terapeutycznego. Jednocześnie wdrażane są nowe metody lecznicze o charakterze nowatorskim i eksperymentalnym. Dzięki projektowi poprawi się jakość udzielanych świadczeń opieki zdrowotnej na rzecz pacjentów oddziału ginekologicznego, szczególnie w zakresie diagnostyki i leczenia niepłodności. Ze względu na zasięg oddziaływania placówki, nie tylko regionalny, ale również ogólnopolski, projekt ma cechy przedsięwzięcia o charakterze strategicznym. Projekt przyczyni się do realizacji celów działania 9.2 Infrastruktura ponadregionalnych podmiotów leczniczych poprzez modernizację istniejącej Kliniki Położnictwa i Ginekologii. Przedmiotowy projekt wpłynie na poprawę jakości i dostępności udzielanych świadczeń zdrowotnych oraz efektywności systemu ochrony zdrowia.
Realizacja projektu przyczyni się do zwiększenia bezpieczeństwa zdrowotnego kobiet w okresie ciąży, porodu i połogu oraz bezpieczeństwa nowonarodzonych dzieci poprzez wyposażenie w nowoczesną aparaturę medyczną oddziału ginekologicznego i położniczego przy Klinice Położnictwa i Ginekologii w Instytucie Matki i Dziecka. Zakupiona aparatura umożliwi przeprowadzanie skuteczniejszej diagnostyki i leczenia, m.in. poprzez:
-  szczegółową diagnostykę zmian w miednicy mniejszej będących potencjalnymi przyczynami niepłodności m. in. takich jak polipy i mięśniaki jamy macicy, guzy przydatków ze szczególnym uwzględnieniem kwalifikacji do leczenia oszczędzającego (z zachowaniem funkcji narządu rodnego);
- wykorzystanie aparatu USG wysokiej jakości, który jest konieczny do precyzyjnego obrazowania zaawansowanej endometriozy, która jest obecna u około 30-40% kobiet mających trudność z zajściem w ciąże. Ultrasonografia charakteryzuje się dobrą dostępnością z racji krótszego czasu wykonywania badania oraz mniejszych kosztów związanych z jego przeprowadzeniem. Lokalizacja zmian endometrialnych jest konieczna w celu precyzyjnego zaplanowania zakresu leczenia operacyjnego,  
- użycie zestawu do przezpochwowej hydrolaparoskopii, co umożliwia ocenę miednicy mniejszej oraz ocenę funkcji jajowodów w ramach procedury o mniejszej inwazyjności niż „klasyczna” laparoskopia, co pozwala na zmniejszenie ryzyka okołooperacyjnego w wybranej grupie pacjentek oraz zmniejsza czas hospitalizacji w ramach procedur diagnostycznych;
 - użycie histeroskopu Betocchi, który  jest konieczny do diagnostyki zmian w obrębie jamy macicy z zachowaniem minimalnej inwazyjności, procedura jest możliwa do wykonania jako procedura ambulatoryjna bez znieczulenia
Możliwość wykonania klasycznej „laparoskopii” za pomocą zestawu laparoskopowego wraz z obrazowaniem w technologii 3D jest ostatecznym etapem diagnostyki w wielu przypadkach niepłodności, po wykorzystaniu metod o mniejszej inwazyjności z zastrzeżeniem jednoczesnej możliwości wykonania procedur leczniczych.
- zakup powyższej aparatury pozwoli na skrócenie czasu diagnostyki oraz zmniejszenie kosztów związanych z hospitalizacją: część procedur może być wykonywana ambulatoryjnie, pozostałe w ramach procedur jednodniowych.
Jednocześnie zastosowanie najnowszych technologii możliwe dzięki zakupowi wnioskowanej aparatury zwiększa skuteczność i bezpieczeństwo leczenia poprzez:
- zmniejszenie stresu pacjentki związanego z pobytem w szpitalu poprzez częstszą kwalifikację do zabiegów ambulatoryjnych i jednodniowych
- zmniejszenie ilości zakażeń wewnątrzszpitalnych poprzez skrócenie pobytu pacjentki w szpitalu
- ograniczenie urazu tkanek (mniejsze nacięcie powłok jamy brzusznej, mniejsza częstość pooperacyjnej niedrożności przewodu pokarmowego)
</t>
  </si>
  <si>
    <t xml:space="preserve">Realizacja przedmiotowej inwestycji, która jest odpowiedzią na występujące problemy w obszarze ginekologii i położnictwa przyczyni się ponadto do realizacji następujących celów:
• upowszechnienia dostępu do nowoczesnych metod leczenia i diagnozowania
• skrócenie czasu oczekiwania pacjenta na wizytę, konsultację oraz postawienie szybszej diagnozy
• obniżenia poziomu śmiertelności
• poprawa kondycji zdrowotnej kobiet i dzieci
• dostosowania obecnej infrastruktury do potrzeb i standardów obowiązujących w UE
• rozwoju nowych technologii medycznych i nowoczesnych metod diagnostycznych w oparciu o zakupiony sprzęt
• podniesienia poziomu umiejętności i wiedzy personelu, który zostanie przeszkolony w zakresie obsługi zakupionego sprzętu
• wzrost zadowolenia pacjentów
Wszystkie zaplanowane w projekcie wydatki są niezbędne dla zapewnienia prawidłowej realizacji projektu. Planowane do zakupu urządzenia cechują się wysokim stopniem nowoczesności i innowacyjności. Wybrane rozwiązania technologiczne biorą pod uwagę starzenie się ekonomiczne urządzeń. Zaproponowane przez Instytut środki trwałe zapewnią osiągnięcie celów projektu i funkcjonowanie rezultatów projektu w okresie trwałości. </t>
  </si>
  <si>
    <t>Zgodnie z Mapą potrzeb zdrowotnych w zakresie lecznictwa szpitalnego dla Polski oraz dla województwa mazowieckiego, w zakres których wpisują się działania objęte niniejszym projektem, na oddziałach ginekologii i położnictwa w 2014 roku do NFZ sprawozdano ok. 1086.94 tys. hospitalizacji (najwięcej w województwie mazowieckim - 2937.31 hospitalizacji na 100 tys. ludności). Hospitalizacje te dotyczyły ok. 882.58 tys. pacjentów. Średnia liczba hospitalizacji na pacjenta w Polsce na omawianym typie oddziału wyniosła 1.23. (Mapa Potrzeb Zdrowotnych w zakresie lecznictwa Szpitalnego dla Polski, str. 364; Mapa Potrzeb Zdrowotnych w zakresie leczenia szpitalnego dla województwa mazowieckiego, str. 919). Najczęstszą przyczyną hospitalizacji w Polsce na omawianym typie oddziału były ciąża, poród i połóg. Były to wiodące przyczyny hospitalizacji we wszystkich województwach. Drugą najczęstszą przyczyną hospitalizacji były choroby układu moczowo-płciowego. W oddziałach, gdzie sprawozdano porody, mniej niż 400 porodów rocznie przyjmowano na 145 oddziałach. Liczba oddziałów, na których znaczny udział porodów związanych z patologią ciąży (powyżej 30%.) wynosiła 62. Udział porodów poprzez cesarskie cięcie był wyższy niż rekomendowany przez Światową Organizację Zdrowia poziom 15% dla 368 oddziałów. (Mapa ….dla Polski, str. 368, Mapa… dla w. mazow., str 919). Dla porównania czasu pobytu pacjentów w poszczególnych oddziałach, obliczono statystykę mającą na celu zdefiniowanie odsetka hospitalizacji w ramach Jednorodnych Grup Pacjentów (dalej: JGP), które dany świadczeniodawca realizował dłużej niż wartość środkowa w Polsce. Jeżeli mediana czasu pobytu dla danego JGP w danym oddziale była wyższa niż mediana czasu pobytu dla tego JGP w Polsce, to uznawano, że ta grupa JGP jest przedłużona. Jako wagę tej grupy w łącznej ocenie wykorzystano liczbę hospitalizacji, sprawozdanych z tą grupą JGP. W 2014 roku odnotowano 123 oddziały, w których odsetek hospitalizacji z grup zakwalifikowanych jako przedłużone wyniósł 50% lub więcej.
Zaobserwowano również 120 (26.4%) oddziałów (najwięcej - 19 oddziałów funkcjonowało w województwie śląskim - była to największa liczba tych oddziałów spośród wszystkich województw.), w którym ponad 75% pacjentów przyjęto w trybie nagłym (Mapy…, str.374). Oddziały te przyjęły w tym trybie od 0.17 tys. do 5.82 tys. pacjentów. Dla porównania czasu pobytu pacjentów w poszczególnych oddziałach, obliczono statystykę mającą na celu zdefiniowanie odsetka hospitalizacji w ramach Jednorodnych Grup Pacjentów (dalej: JGP), które dany świadczeniodawca realizował dłużej niż wartość środkowa w Polsce. Jeżeli mediana czasu pobytu dla danego JGP w danym oddziale była wyższa niż mediana czasu pobytu dla tego JGP w Polsce, to uznawano, że ta grupa JGP jest przedłużona. Jako wagę tej grupy w łącznej ocenie wykorzystano liczbę hospitalizacji, sprawozdanych z tą grupą JGP. W 2014 roku odnotowano 123 oddziały, w których odsetek hospitalizacji z grup zakwalifikowanych jako przedłużone wyniósł 50% lub więcej (Mapy…, str.374).Ważną grupą oddziałów pod względem statystki opisującej długość kolejki względem średniego obłożenia, stanowią oddziały o wyższej niż w Polsce kolejce pacjentów i niższym wykorzystaniu łózek (454 oddziały). Istnieje podejrzenie, że niska wartość obłożeń na tych oddziałach wynika z ograniczeń pozaoddziałowych (np. ograniczenia finansowe, sprzętowe, dostępny zasób kadrowy). Świadczy o tym relatywnie długa kolejka (zainteresowanie pacjentów danym świadczeniodawcą).  Porównanie ponownych hospitalizacji w ciągu 30 dni ze średnim czasem pobytu, wskazuje że 26 oddziałów ma względnie niski udział ponownych hospitalizacji (tj. mniejszym niż w Polsce) oraz względnie niski średni czas pobytu. 26 oddziałów mimo względnie niskiego średniego czasu pobytu cechuje się względnie wysokim współczynnikiem ponownych hospitalizacji pacjentów.) Równocześnie 17 oddziałów cechowało się wyższymi wartościami analizowanych zmiennych niż wartości dla Polski (długie pobyty z jednocześnie wysokim współczynnikiem ponownych hospitalizacji w ciągu 30 dni). Wnioskowanie o przyczynach tego stanu rzeczy wymaga pogłębionej analizy z wykorzystaniem informacji o stanie i strukturze wiekowej pacjentów.
W chwili obecnej przeważająca większość potrzeb zdrowotnych, związanych z realizacją świadczeń z zakresu położnictwa i ginekologii na terenie województwa mazowieckiego realizowana jest w poszczególnych jednostkach w sposób prawidłowy (Mapy…, str.374). Dość istotnym problemem jest niedostateczne prenatalne rozpoznawanie ciężkich, dużych wad wrodzonych u płodu. W niektórych ośrodkach w woj. mazowieckim wskazana jest poprawa opieki prenatalnej na pacjentkami z obecnością nadciśnienia tętniczego oraz hipotrofią płodu. W województwie mazowieckim obecna liczba miejsc do porodu w ciążach fizjologicznych jest wystarczająca, nie ma zatem potrzeby jej zwiększania, jak tez tworzenia jednostek szpitalnych w podstawowym zakresie. Jednakże w wielu jednostkach (m.in. w Instytucie Matki i Dziecka) widoczne są niedobory nowoczesnego sprzętu medycznego i aparatury diagnostyczno – terapeutycznej w związku z czym niezbędne jest podjęcie działań na rzecz pozyskiwania i przekazywania środków finansowych na ich wymianę i modernizację.</t>
  </si>
  <si>
    <t xml:space="preserve">Ogólna sytuacja w zakresie położnictwa i ginekologii na terenie województwa mazowieckiego jest dobra. Jednakże należy kontynuować  działania na rzecz usprawnienia możliwości prowadzenia ciąży, hospitalizacji pacjentek z patologią ciąży oraz diagnozy i leczenia niepłodności w ośrodkach referencyjnych zgodnie z rozporządzeniem Ministra Zdrowia z dn. 9 listopada 2015 roku. Realizacja powyższych działań wymagać będzie wzmocnienia roli szpitali klinicznych jakim jest Instytut, aktualizacji referencyjności poszczególnych oddziałów oraz promocji zakupów nowoczesnego sprzętu na wyposażenie oddziałów. Wskazane jest również prowadzenie działań na rzecz zwiększenia dostępu do Ośrodków Diagnostyki Prenatalnej dla wszystkich ciężarnych, co wpłynie na poprawę rozpoznawania patologii płodu i niewątpliwie skutkować będzie zmniejszeniem umieralności okołoporodowej oraz zwiększy dostępność i skuteczność opieki diagnostyczno-leczniczej w zakresie leczenia niepłodności.  
Biorąc pod uwagę powyższe dane, należy podkreślić, że Instytut Matki i Dziecka w Warszawie pełni istotną rolę w udzielaniu świadczeń zdrowotnych stacjonarnych i całodobowych, dedykowanych świadczeniom zdrowotnym w zakresie położnictwa i ginekologii nie tylko na terenie województwa mazowieckiego, ale również całego kraju. Realizacja inwestycji przyczyni się do podniesienia jakości i skuteczności świadczonych usług na oddziale położniczym i ginekologicznym.
</t>
  </si>
  <si>
    <t xml:space="preserve">Przyjęte założenia projektowe w pełni wpisują się w cele IX Osi priorytetowej PO IIŚ 2014-2020 tj.:
• wsparcie oddziałów oraz innych jednostek organizacyjnych szpitali ponadregionalnych udzielających świadczeń zdrowotnych stacjonarnych i całodobowych w zakresie ginekologii, położnictwa, neonatologii, pediatrii oraz innych oddziałów zajmujących się leczeniem dzieci (roboty budowlane, doposażenie)
• wsparcie pracowni diagnostycznych oraz innych jednostek zajmujących się diagnostyką współpracujących z oddziałami oraz innych jednostek organizacyjnych szpitali ponadregionalnych udzielających świadczeń zdrowotnych stacjonarnych i całodobowych w zakresie ginekologii, położnictwa (roboty budowlane, doposażenie).
• poprawa efektywności systemu ochrony zdrowia w kluczowych obszarach ze względu na trendy epidemiologiczne oraz zasoby pracy,
• ukierunkowanie na rozwój strategicznych elementów infrastruktury ochrony zdrowia o znaczeniu krajowym (ponadregionalnych wysokospecjalistycznych ośrodków medycznych), które będą tworzyć warunki dla zwiększenia dostępu do niej wszystkim mieszkańcom, przyczyniając się tym samym do zakładanego zmniejszenia nierówności w zakresie stanu zdrowia,
• poprawa świadczenia usług zdrowotnych w odniesieniu do matki i dziecka tj. rozwoju infrastruktury na potrzeby położnictwa, ginekologii, neonatologii, pediatrii oraz innych dziedzin ukierunkowanych na leczenie dzieci,  
• poprawa efektywności systemu ochrony zdrowia,
• objęcie szczególną opieką populacji dzieci tak, aby miały one w przyszłości szanse m.in. funkcjonowania na rynku pracy w dobrym zdrowiu.
Należy jednocześnie podkreślić, że z infrastruktury będą korzystały wszystkie pacjentki, nie tylko te, które są doświadczają problemów z płodnością. Realizacja inwestycji przyczyni się do szybszego powrotu pacjentek na rynek pracy i spowoduje wzrost odsetka kobiet aktywnych zawodowo. Lepsze możliwości diagnostyczno-lecznicze spowodują bowiem poprawę jakości życia i sytuacji kobiet na rynku pracy , w ten sposób że:
• zwiększy się czułość w ocenie przyczyny niemożności zajścia w ciąże
• pacjentki będą mogły szybciej uzyskać diagnozę problemów z płodnością
• szybciej będzie mogło być podjęte skuteczne leczenie wszystkich pacjentek
• zmniejszy się ilość i długość absencji chorobowych pacjentek, szczególnie w przypadku powikłań na tle problemów z zajściem w ciążę (wielokrotne próby zajścia w ciążę) 
• zmniejszy się ryzyko uszczerbku na zdrowiu spowodowanego powikłaniami, w szczególności na tle problemów z zajściem w ciążę
• otworzy się możliwość zmniejszenia obciążenia dla systemu opieki zdrowotnej wynikająca z długotrwałej opieki medycznej we wszystkich przypadkach
</t>
  </si>
  <si>
    <t xml:space="preserve">Wnioskowane środki finansowe w formie dotacji nie będą stanowiły dla Instytutu Matki i Dziecka pomocy publicznej o której mowa w art. 107, ust. 1 Traktatu o funkcjonowaniu Unii Europejskiej: „Z zastrzeżeniem innych postanowień przewidzianych w Traktatach, wszelka pomoc przyznawana przez Państwo Członkowskie lub przy użyciu zasobów państwowych w jakiejkolwiek formie, która zakłóca lub grozi zakłóceniem konkurencji poprzez sprzyjanie niektórym przedsiębiorstwom lub produkcji niektórych towarów, jest niezgodna z rynkiem wewnętrznym w zakresie, w jakim wpływa na wymianę handlową między Państwami Członkowskimi”.
Projekt nie dotyczy jakiejkolwiek działalności gospodarczej (w tym działalności w ramach zadań publicznych). 
</t>
  </si>
  <si>
    <t>2018.03</t>
  </si>
  <si>
    <t>Zakup aparatury medycznej</t>
  </si>
  <si>
    <t>Zakup analizatora nasienia CASA do laboratorium andrologicznego</t>
  </si>
  <si>
    <t>Prace remontowo - budowlane</t>
  </si>
  <si>
    <t>Adaptacja i przystosowanie budynku w obrębie laboratorium andrologicznego</t>
  </si>
  <si>
    <t>Zadanie obejmuje wyposażenie odziału ginekologiczno i położniczego w nezbędny sprzęt medyczny.</t>
  </si>
  <si>
    <t>Informacja i promocja</t>
  </si>
  <si>
    <t>Ogłoszenie w prasie / tabliczka informacyjna</t>
  </si>
  <si>
    <t>Poprawa dostępności do wysokiej jakości świadczeń z zakresu diagnostyki i leczenia niepłodności w Uniwersyteckim Centrum Zdrowia Kobiety i Noworodka Warszawskiego Uniwersytetu Medycznego Sp. z o.o.</t>
  </si>
  <si>
    <t>Uniwersyteckie Centrum Zdrowia Kobiety i Noworodka Warszawskiego Uniwersytetu Medycznego Sp. z o.o.</t>
  </si>
  <si>
    <t>Miasto Stołeczne Warszawa Dzielnica Ochota</t>
  </si>
  <si>
    <t>O - ogólnopolski</t>
  </si>
  <si>
    <t>mgr Inż. Andrzej Grzywacz,   tel. (22) 370 27 48, e-mail: administracja@uczkin.pl</t>
  </si>
  <si>
    <t>Wsparcie oddziałów oraz innych jednostek organizacyjnych szpitali ponadregionalnych udzielających świadczeń
zdrowotnych stacjonarnych i całodobowych w zakresie ginekologii, położnictwa (roboty budowlane, doposażenie).</t>
  </si>
  <si>
    <t>Zgodnie z zapisami Szczegółowego Opisu Osi Priorytetowych POIŚ 2014-2020, w ramach Działania 9.2. wnioskodawcami mogą być podmioty lecznicze utworzone przez ministra  lub centralny organ administracji rządowej, publiczną uczelnię medyczną lub publiczną uczelnię prowadzącą działalność dydaktyczną i badawczą w dziedzinie nauk medycznych. Uniwersyteckie Centrum Zdrowia Kobiety i Noworodka Warszawskiego Uniwersytetu Medycznego Sp. z o.o. jest beneficjentem spełniającym wymogi dotyczące wnioskodawców. Jednostka jest specjalistycznym szpitalem profilowanym III st. referencyjności w zakresie ginekologii, położnictwa i neonatologii.  Jednostka wykonuje zadania publiczne w ochronie zdrowia, jest jednym z podmiotów realizatorów Programu kompleksowej Ochrony Zdrowia Prokreacyjnego w Polsce w latach 2016 -2020
W związku z faktem iż SZOP POIŚ w działaniu 9.2 Infrastruktura ponadregionalnych podmiotów leczniczych przewiduje -po zatwierdzeniu przez komitet Sterujący -tryb pozakonkursowy, realizacja przedmiotowego projektu w trybie pozakonkursowym jest uzasadniona. Jednostka spełnia wymagania określone w Programie Kompleksowej Ochrony Zdrowia Prokreacyjnego w Polsce w latach 2016 -2020 potencjalnych realizatorów programu, jednostka spełnia wymagania okreslone dla beneficjentów POIIŚ Osi IX. Szpital obejmuje oddziaływaniem populację ponad 5 mln osób - mieszkańców woj. mazowieckiego oraz regionu Polski Centralnej. Uniwersyteckie Centrum Zdrowia Kobiety i Noworodka WUM w Warszawie zostało wybrane do realizacji Programu kompleksowej ochrony zdrowia prokreacyjnego w Polsce w latach 2016-2020 i realizuje te zadania na podstawie umowy  nr 17/8/2016/2649/1557 zawartej dnia 14.11.2016 r. z Ministerstwem Zdrowia,</t>
  </si>
  <si>
    <t>Projekt jest wskazany przez Ministra Zdrowia w ramach Programu Polityki Zdrowotnej jako Program Kompleksowej Ochrony Zdrowia Prokreacyjnego w Polsce w latach 2016-2020. Podstawa Prawna:Program polityki zdrowotnej ustanowiony na podstawie art. 48 ust. 1 ustawy z dnia 27 sierpnia 2004 r. o świadczeniach opieki zdrowotnej finansowych ze srodków publicznych ( Dz. U. z 2016 r. poz. 1793, z późn. zm.). W dokumenie Policy Paper dla ochrony zdrowia na lata 2014-2020, cel B: Przeciwdziałanie negatywnym trendom demograficznym poprzez poprzez rozwój opieki nad matką i dzieckiem oraz osobami starszymi.      W dziale II Narodowego Programu Zdrowia (NPZ) został wskazany do zrealizowania cel operacyjny 6, mający na celu poprawę zdrowia prokreacyjnego. Obejmuje on zagadnienia pokwitania i przekwitania, płodności i niepłodności, planowania rodziny, zdrowia podczas ciąży, porodu i połogu, nowotworów narządów płciowych i piersi.                                                                                                 
Projekt jest również zgodny z: 1) Strategia rozwoju kraju 2020 - w ramach realizacji celu III 2. Zapewnienie dostępu i określonych standardów usług publicznych poprzez rozwój infrastruktury ochrony zdrowia.  2) Długookresowa strategia rozwoju kraju Polska 2030 - poprzez realizację celu głównego poprawa jakości życia Polaków, a także celu szczegółowego nr 6: Rozwój kapitału ludzkiego poprzez wzrost zatrudnienia i stworzenie workfare stałe - Kierunek interwencji - poprzez wdrożenie instrumentów podnoszących jakość świadczonych usług zdrowotnych i efektywność systemu opieki zdrowotnej 3)Szczegółowy opis  Osi Priorytetowych Programu Operacyjnego Infrastruktur i Środowisko poprzez realizację celu głównego: Wsparcie gospodarki efektywnie korzystającej z zasobów i przyjaznej środowisku oraz sprzyjającej spójności terytorialnej i społecznej, Działanie 9.2.Infrasturktura ponadregionalnych podmiotów leczniczych.  4) Strategia Rozwoju Kapitału Ludzkiego - projekt wpisuje się  w cel szczegółowy nr 4 Poprawa zdrowia obywateli oraz efektywności systemu opieki zdrowotnej 5) Strategia rozwoju Polski Centralnej do roku 2020 z perspektywą 2030.Cel szczegółowy III INNOWACYJNA SIEĆ MEDYCZNO-FARMACEUTYCZNA W zakresie usług medycznych nadal rozwijane będą usługi wysokospecjalistyczne, dzięki którym Polska Centralna stanie się atrakcyjnym miejscem dla turystyki medycznej oraz dla prowadzenia badań klinicznych.</t>
  </si>
  <si>
    <t>Zaplanowane w projekcie wydatki są uzasadnione i adekwatne z punktu widzenia zakresów i celów projektu. Szpital planuje , w zakresie procedury przetargowej, stosowanie kryteriów wyboru dostawców pozwalajace na wybór optymalnych kosztowo ofert.Oprócz kryterium ceny o wyborze dostawcy decydować również będą - w zależności od charakteru aparatury - warunki serwisu, koszty eksploatacyjne , aspekty środkowiskowe. Zastosowane zostaną kryteria zielonych zamówień publicznych UE dotyczące sprzętu eletrycznego i elektronicznego w sektorze opieki zdrowotnej takie jak np.: energooszczędność, wyposażenie w tryb niskiego poboru mocy oraz urządzenia pomiarowe, które również wpływają na efektywność kosztową projektu.Wszelkie działania dotyczące poprawy infrastruktury medycznej, wdrożenia innowacyjnych technologii w procesy leczenia mają pozytywny wpływ na poprawę efektywności finansowej podmiotu. Aparatura zakupiona w ramach projektu będzie służyła mieszkańcom makroregionu i wpłynie pozytywnie na proces leczenia oraz zdecydowanie poprawi dostęp do diagnostyki w zakresie leczenia niepłodności. Projekt zakłada wsparcie bloku operacyjnego w zakresie technik endoskopowych - taki zares projektu pozwoli skrócić czas zabiegu, skrócić czas hospitalizacji, w dalszej konsekwencji ograniczyć czas oczekiwania na specjalistyczne usługi medyczne. Zastosowanie operacyjnych technik endoskopowych wpłynie na ograniczenie kosztów jednostek krwi, materiałów szewnych, materiałów jednorazowych. Zmniejszy też znacząco ryzyko powikłań pooperacyjnych oraz potencjalne ryzyo zakażeń szpitalnych.</t>
  </si>
  <si>
    <t xml:space="preserve">Celem projektu jest  zwiększenie dostępności do wysokiej jakości świadczeń z zakresu ginekologii, w szczególności w zakresie diagnostyki i leczenia niepłodności </t>
  </si>
  <si>
    <t xml:space="preserve">Projekt obejmuje zadania: 
1. związane z doposażenim i modernizacją Laboratorium Andrologicznego, w ramach którego, na podstawie umowy nr 17/8/2016/2649/1557 z dnia 14.11.2016 r. z Ministerstwem Zdrowia, wykonano prace modernizacyjne, zaupiono analizator nasienia, mikroskop odwrócony kontrastowo - fazowy; mikroskop biologiczny fluorescencyjny; kamerę do mikroskopu; zamrażarkę do programowalnego zamrażania plemników; chłodziarko - zamrażarkę; wirówki cytologiczne; mikropłytkowy czytnik wielodetekcyjny; mikrotom rotacyjny; redestylator elektryczny; komplet komór do diagnostyki nasienia   
2. związane z doposażeniem Bloku Operacyjnego i Oddziału Ginekologii Operacyjnej. W ramach zadanie zaplanowano zakup kolumny endoskopowej ultra HD - miejsce docelowe Blok operacyjny; zestawów laparoskopowych z narzędziami  - miejsce docelowe Blok operacyjny; 6 pomp infuzyjnych  -  Oddział Ginekologii Operacyjnej.
3. zaplanowano działania promocyjne zgodnie z wytycznymi
4. zaplanowano działania związane z zarządzaniem projektu zgodnie z wytycznymi kwalifikowalności wydatków. </t>
  </si>
  <si>
    <t xml:space="preserve">Projekt jest zgodny z Mapą potrzeb zdrowotnych w zakresie lecznictwa szpitalnego dla województwa mazowieckiego.  Odpowiada na wyzwania epidemiologiczne sygnalizowane w dokumencie. (str 910-939 , 1417-1419, 1422-1423, 1467-1471)
Program jest również zgodny z Mapą potrzeb zdrowotnych w zakresie ciąży, porodu i połogu oraz opieki nad noworodkiem dla województwa mazowieckiego. Uniwersyteckie Centrum Zdrowia Kobiety i Noworodka Warszawskiego Uniwersytetu Medycznego Sp. z o. o. jest wymieniony w dokumencie jako jednostka znajdująca się na czołowych miejscach pod względem opieki nad pacjentkami hospitalizowanymi na oddziałach ginekologii, patologii ciąży i neonatologii w województwie mazowieckim (dla wszystkich odniesień w tym akapicie oznaczenie podmiotu 07.0059 - str 16-48, 48-63, 139-150). Zajmuje czołowe miejsca w jakości i ilości hospitalizacji dla JPG związanych z ciążą, porodem i połogiem. Zgodnie z Mapą potrzeb zdrowotnych w zakresie lecznictwa szpitalnego dla województwa mazowieckiego, Uniwersyteckie Centrum Zdrowia Kobiety i Noworodka WUM Sp. z o.o. jest 5 co do ilości przyjęć jednostką w województwie mazowieckim kobiet z patologią ciąży i jednocześnie jednostką, która przyjmuje najwięcej w regionie pacjentek z ciężką patologią ciąży (N07Dwg jednorodnych grup pacjentów). 96% pacjentek wypisanych z jednostki kierowanych jest do dalszej opieki, w tym opieki koordynowanej w szpitalu. 20% pacjentek szpitala pochodzi spoza województwa mazowieckiego. Zasięg oddziaływania jednostki jest ponadregionalny. 
Program wpisuje się wprost w Priorytety dla regionalnej polityki ochrony zdrowia województwa mazowieckiego – Priorytet 8 Modernizacja obiektów poprzez bieżącą wymianę wyeksploatowanej aparatury, a także inwestycji w zakresie nowych rozwiązań technologicznych wykorzystywanych w realizacji świadczeń finansowanych ze środków publicznych.
</t>
  </si>
  <si>
    <t xml:space="preserve">Priorytet inwestycyjny 9 obejmuje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 cele szczegółowe zapewnienie dostępu ludności do infrastruktury ochrony zdrowia oraz poprawa efektywności systemu opieki zdrowotnej. Rezultaty, które państwo zamierza osiągnąć przy wsparciu Unii Europejskiej to: poprawa świadczonych usług medycznych poprzez inwestycje  w infrastrukturę podmiotów ochrony zdrowia o charakterze strategicznym w obszarach deficytowych z punktu widzenia potrzeb społeczeństwa i gospodarki oraz uwzględniających istniejące braki  w infrastrukturze w wymiarze terytorialnym.
Projekt realizuje wprost cel szczegółowy POIiŚ tj.:  
• zapewnienie dostępu ludności do infrastruktury ochrony zdrowia oraz poprawa efektywności systemu opieki zdrowotnej.  
Oczekiwanym rezultatem interwencji ma być poprawa świadczonych usług medycznych poprzez inwestycje w infrastrukturę podmiotów ochrony zdrowia o charakterze strategicznym w obszarach deficytowych z punktu widzenia potrzeb społeczeństwa i gospodarki oraz uwzględniających istniejące braki w infrastrukturze w wymiarze terytorialnym.
Realizowany projekt pozwoli na wypełnienie również celu, jakim jest: 
poprawa efektywności systemu ochrony zdrowia w kluczowych obszarach ze względu na trendy epidemiologiczne oraz zasoby pracy. </t>
  </si>
  <si>
    <t>Celem Działania 9.2 jest poprawa efektywności systemu ochrony zdrowia w kluczowych obszarach ze względu na trendy epidemiologiczne oraz zasoby pracy. W ramach działania realizowane będą projekty w zakresie infrastruktury ochrony zdrowia o charakterze ponadregionalnym w odniesieniu do wybranych specjalizacji kluczowych ze względu na istniejące trendy epidemiologiczne oraz demograficzne. Wsparcie dotyczyć będzie oddziałów szpitalnych w podmiotach leczniczych o znaczeniu ponadregionalnym dedykowanych chorobom, które stanowią najistotniejsze problemy zdrowotne osób dorosłych tj.: ginekologii, położnictwa. Ponadto, w celu przeciwdziałania negatywnym trendom demograficznym, możliwe będzie również podejmowanie niezbędnych działań inwestycyjnych w odniesieniu do opieki nad matką i dzieckiem. Powyższe działania mają kluczowe znaczenie dla zapewnienia odpowiedniej liczby osób aktywnych zawodowo w związku z dynamicznie narastającym zjawiskiem starzenia się społeczeństwa i zmniejszaniem się odsetka osób w wieku produkcyjnym (zarówno w kontekście czynników produkcji, jak i m.in. obciążeń dla systemu zabezpieczeń społecznych). Projekt realizuje cele poprzez specjalistyczne metody diagnostyki, leczenia i opieki pooperacyjnej osób zmagających sie problemami zdrowia prokreacyjnego. Projekt obejmie oddziaływaniem nie tylko kobiety i mężczyzn zgłaszających się z problemem niepłodności, bedzie miał też wpływ na wszystkie pacjentki naszego szpitala. Wzrost jakości i poprawiony dostep do specjalistycznej opieki medycznej wpłyne na zniwelowanie zjawisk długotrwałej absencji chorobowej, wykluczenia z rynku pracy, poprawi znacząco możliwości szybszego powrotu kobiet na rynek pracy.
Projekt wnosi istotny wkład w realizację wskaźnika Działania: Nakłady inwestycyjne na zakup aparatury medycznej regiony lepiej rozwinięte – wartość docelowa - 89 mln zł; Liczba wspartych podmiotów leczniczych regiony lepiej rozwinięte – 12 szt. oraz Osi IX Liczba leczonych w podmiotach leczniczych objętych wsparciem regiony lepiej rozwinięte - 371 877 osób; Średni czas pobytu pacjenta na łóżkach leczniczych w Polsce – wartość docelowa 6,3  (w stosunku do 6,8 bazowych).</t>
  </si>
  <si>
    <t xml:space="preserve">Zgodnie z zapisami PO IIŚ i Szczegółowym opisem osi priorytetowych PO IIŚ, przedsięwzięcia w ramach działania 9.2 nie stanowią, co do zasady pomocy publicznej. 
Wsparcie nie będzie stanowiło pomocy publicznej 
w rozumieniu art. 107 ust. 1 TFUE bowiem nie wpływa ono na wymianę gospodarczą między krajami członkowskimi.   Zgodnie z ugruntowaną wykładnią pomocą publiczną jest transfer zasobów przypisywalny władzy publicznej, o ile spełnione są łącznie następujące warunki:
1. transfer ten skutkuje przysporzeniem na rzecz określonego podmiotu, na warunkach korzystniejszych niż rynkowe,
2. transfer ten jest selektywny – uprzywilejowuje określone podmioty lub wytwarzanie określonych dóbr,
3. w efekcie tego transferu występuje lub może wystąpić zakłócenie konkurencji,
4. transfer ten wpływa na wymianę gospodarczą między krajami członkowskimi.
Przesłanka 1 – transfer ten skutkuje przysporzeniem na rzecz określonego podmiotu, na warunkach korzystniejszych niż rynkowe
Przez „przysporzenie” należy rozumieć korzyść ekonomiczną osiąganą przez podmiot, na rzecz którego dokonywany jest transfer zasobów. W naszym przypadku zakup aparatury medycznej nie powinien skutkować przysporzeniem na rzecz Uniwersyteckiego Centrum Zdrowia Kobiety i Noworodka Warszawskiego Uniwersytetu Medycznego Sp. z o.o., a jedynie spowoduje poprawę jakości i rozszerzenie możliwości świadczenia usług medycznych finansowanych w ramach ogólnych, zakontraktowanych niezależnie od zakupu aparatury, procedur. </t>
  </si>
  <si>
    <t>Przesłanka 2 - transfer ten jest selektywny tzn. uprzywilejowuje określone podmioty lub wytwarzanie określonych dóbr
Forma prawna podmiotu otrzymującego transfer zasobów nie ma znaczenia dla oceny, czy ten transfer stanowi pomoc publiczną. Fakt transferu zasobów do NZOZ nie świadczy o niespełnieniu tej przesłanki. Biorąc pod uwagę kryteria dostępu do konkursu w ramach POIŚ możemy mówić o selektywności transferu.
Przesłanka 3. - w efekcie tego transferu występuje lub może wystąpić zakłócenie konkurencji .W  świetle orzecznictwa ETS usługi medyczne są działalnością wykonywaną w warunkach konkurencji, i to niezależnie od tego, czy koszty świadczenia usług są pokrywane bezpośrednio przez pacjenta, przez władze publiczne, czy też przez fundusze ubezpieczeń zdrowotnych (Orzeczenie ETS z 12 lipca 2001 w sprawie C 157/99 B.S.M. Geraets – Smits/Stichting Ziek-enfonds). Przy takim podejściu w efekcie transferu może nastąpić zakłócenie konkurencji, zwłaszcza w kontekście kontraktowania usług przez NFZ w wyniku konkursów
Przesłanka 4. - transfer ten wpływa na wymianę gospodarczą między krajami członkowskimi.
Działalność zakładów opieki zdrowotnej związana z wykonywaniem usług w ramach gwarantowanych przez państwo świadczeń zdrowotnych  jest co do zasady adresowana do obywateli polskich, zatem dofinansowanie takiej działalności środkami publicznymi nie wpływa na wymianę gospodarczą między krajami członkowskimi UE. Biorąc pod uwagę zapisy dyrektywy o transgranicznej opiece zdrowotnej – ograniczenia jej stosowaniu- dostęp obcokrajowców do świadczeń w Polsce nie wpływa na wymianę miedzy krajami członkowskimi</t>
  </si>
  <si>
    <t>Zakup sprzętu i modernizacja laboratorium andrologicznego</t>
  </si>
  <si>
    <r>
      <t>Sprzęt do laboratorium andrologicznego został wskazany i zatwierdzony do zakupu w ramach umowy z MZ nr 17/8/2016/2649/1557 w ramach realizacji zadania: Program kompleksowej ochrony zdrowia prokreacyjnego w Polsce w latach 2016-2020, umowa została zawarta 14.11.2016. Sprzęt został zakupiony w roku 2016. (</t>
    </r>
    <r>
      <rPr>
        <b/>
        <sz val="10"/>
        <rFont val="Calibri"/>
        <family val="2"/>
        <charset val="238"/>
        <scheme val="minor"/>
      </rPr>
      <t>koszt niekwalifikowalny )</t>
    </r>
  </si>
  <si>
    <t>Zakup sprzętu i aparatury medycznej na Blok Operacyjny i Oddział Ginekologii Operacyjnej</t>
  </si>
  <si>
    <t>W ramach zadanie zaplanowano zakup kolumny endoskopowej ultra HD - miejsce docelowe Blok operacyjny; zestawów laparoskopowych z narzędziami  - miejsce docelowe Blok operacyjny; 6 pomp infuzyjnych  -  Oddział Ginekologii Operacyjnej (koszt kwalifikowalny)</t>
  </si>
  <si>
    <t>Zgodnie z programem, Szpital zamierza przeprowadzić działania promocyjne i informacyjne w trakcie realizacji projektu. Zakupione zostaną tablice informująca o realizowanym projekcie,  i umieszczona w miejscu widocznym w Klinice oraz oznaczone zostaną sprzęty nabyte w projekcie. Zostanie zaktualizowana strona internetowa o informacje na temat realizacji projektu.( koszt kwalifikowalny)</t>
  </si>
  <si>
    <t>W celu sprawnej realizacji projektu zostanie powołany zespół projektowy, który sprawnie przeprowadzi prace przygotwawcze, zamówienia publiczne i realizcję rzeczową projektu( koszt kwalifikowalny)</t>
  </si>
  <si>
    <t>SAMODZIELNY PUBLICZNY SZPITAL KLINICZNY IM. PROF. W. ORŁOWSKIEGO CENTRUM MEDYCZNEGO KSZTAŁCENIA PODYPLOMOWEGO</t>
  </si>
  <si>
    <t>Mazowieckie</t>
  </si>
  <si>
    <t>m.st. Warszawa (dzielnica Śródmieście)</t>
  </si>
  <si>
    <t xml:space="preserve">Barbara Cieślak-Wróbel – inspektor nadzoru tel. 603-337-040, mail – barbara.cieslak@szpital-orlowskiego.pl 
</t>
  </si>
  <si>
    <t>Typy projektów określone w puntach 2-3 SZOOP (sekcja 5), tj. wsparcie oddziałów oraz innych jednostek organizacyjnych szpitali ponadregionalnych udzielających świadczeń zdrowotnych stacjonarnych i całodobowych w zakresie ginekologii, położnictwa (roboty budowlane, doposażenie) oraz wsparcie pracowni diagnostycznych oraz innych jednostek zajmujących się diagnostyką współpracujących z oddziałami oraz innymi jednostkami organizacyjnymi szpitali ponadregionalnych udzielających świadczeń zdrowotnych stacjonarnych i całodobowych w zakresie ginekologii, położnictwa (roboty budowlane, doposażenie).</t>
  </si>
  <si>
    <t>w ramach programu polityki zdrowotnej pn. Program kompleksowej ochrony zdrowia prokreacyjnego w Polsce 2016-2020 w module "Utworzenia sieci referencyjnych ośrodków leczenia niepłodności" Zgodnie z zapisami sekcji 13 SZOOP, w przypadku przedsięwzięć realizowanych w ramach Działania 9.2 PO IiŚ 2014-2020 oraz zapisami sekcji 7.1 Wytycznych w zakresie trybów wyboru projektów na lata 2014-2020, tryb pozakonkursowy jest stosowany w przypadku zaistnienia przesłanek, o których mowa w art. 38 ust. 2-3 ustawy z dnia 11.07.2014 o zasadach realizacji programów w zakresie polityki spójności finansowanych w perspektywie finansowej 2014–2020 - tzw. "ustawa wdrożeniowa". W związku z powyższym, jak również faktem, że ww. przesłanki występują łącznie, IZ wyraziła zgodę na zastosowanie trybu pozakonkursowego. Ze względu na charakter i cel projektu, został określony podmiot - wnioskodawca, a następnie Beneficjent projektu przed złożeniem wniosku o dofinansowanie (SAMODZIELNY PUBLICZNY SZPITAL KLINICZNY IM. PROF. W. ORŁOWSKIEGO CENTRUM MEDYCZNEGO KSZTAŁCENIA PODYPLOMOWEGO). Ww. podmiot leczniczy został wyłoniony przez Ministra Zdrowia, w drodze konkursu jako realizator przedsięwzięcia w ramach programu polityki zdrowotnej pn. Program kompleksowej ochrony zdrowia prokreacyjnego w Polsce 2016-2020 w module "Utworzenia sieci referencyjnych ośrodków leczenia niepłodności" (art. 38 ust. 2 ustawy "wdrożeniowej"). Na realizację przedmiotowego projektu podpisana została umowa między Szpitalem a Ministerstwem Zdrowia (nr umowy 17/5/2016/114/1551 z dnia 15.11.2016 r., aneksowana w dniu 29.12.2016 ).Ww. przedsięwzięcie ma strategiczny charakter z punktu widzenia społeczno-gospodarczego rozwoju kraju przyczyniając się do działań z poziomu polityki zdrowotnej na rzecz przeciwdziałaniu negatywnym trendom demograficznym i epidemiologicznym, wpływając pozytywnie na jakość zasobów ludzkich kraju, w tym zasoby pracy. Przyczynia się do ograniczenia zjawiska wyłączenia społecznego z powodu choroby własnej lub potomstwa. Planowany projekt jako element ww. programu jest przedsięwzięciem wynikającym z założeń (programu) polityki zdrowotnej w rozumieniu art. 48 ustawy z dnia 27.08.2004 r. świadczeniach opieki zdrowotnej finansowanych ze środków publicznych, co potwierdza ww. strategiczny jego charakter, jak również należy uznać, że projekt dotyczy realizacji zadań publicznych zdefiniowanych m.in. w ww. aktach prawnych. Z punktu widzenia kwalifikowalności podmiotowej, ww. Szpital Kliniicxzny mieści się w katalogu Beneficjentów Działania 9.2 PO IiŚ  (kod podmiotu 146), realizuje świadczenia zbieżne z obszarem wsparcia w ramach Osi. W Szpitalu rocznie leczonych jest ok. 22,5 tys pacjentów z całego wojewaództwa i spoza niego, przyjmowanych jest ok. 1700 porodów rocznie. Tym samym projekt kwalifkuje się do wyboru w trybie pozakonkursowym.</t>
  </si>
  <si>
    <t>Przedsięwzięcie jest zgodne z typami projektów, które są uwzględnione wprost jako konieczne do realizacji jako narzędzie implementacyjne nr 15 do osiągnięcia celu długoterminowego nr 2 z założeniem osiągnięcia do 2030 roku, celu operacyjnego B zaplanowanego do osiągnięcia do 2020 w Policy Paper. Cele te, z uwzględnieniem ich hierarchizacji, skupiają się na dostosowaniu działania systemu do prognozowanych zmian w zakresie demografii, co implikuje podjęcie interwencji w obszar zasobów kadrowych i infrastruktury niezbędnej do realizacji świadczeń na rzecz m.in. matek i dzieci. Na poziomie operacyjnym Dokument „Policy paper dla ochrony zdrowia na lata 2014–2020” wpisuje się w definicję dotyczącą warunkowości ex ante i ma charakter dokumentu strategiczno-wdrożeniowego. Opisane w nim cele, kierunki interwencji i narzędzia realizacji, projektowane na lata 2014–2020, odpowiadają na problemy, wyzwania i postulaty w obszarze opieki zdrowotnej wynikające z oceny sytuacji w ochronie zdrowia – określone m.in. we wspomnianych zaleceniach Rady UE w sprawie Krajowego programu reform oraz w Policy Paper. Realizacja projektów obejmujących roboty budowlane i doposażenie w zakresie oddziałów ginekologicznych i położniczych oraz jednostek organizacyjnych współpracujących z tymi oddziałami w podmiotach ponadregionalnych jest uwzględniona wprost w typach projektów planowanch do wdrożenia i wsparcia ze środków PO IiŚ 2014-2020 w zapisach SZOOP, a podmioty systemu wdrażania (IP/IZ) potwierdziły strategiczny charakter przedsięwzięcia podejmując inicjatywę włączenia go w WPZ. Przedsięwzięcie nie wynika wprost z Kontraktu Terytorialnego. Zarówno podmiot leczniczy jak i przedsięwzięcie ma charakter ponadregionalny i strategiczny z punktu widzenia założeń polityki zdrowotnej kraju, co potwierdzone zostało zgodnością przedsięwzięcia z założeniami Programu kompleksowej ochrony zdrowia prokreacyjnego w Polsce 2016-2020. Pacjentkami podmiotu leczniczego są nie tylko mieszkanki województwa mazowieckiego, ale całego kraju. Jest to związane z klinicznym charakterem podmiotu, wysoką jakością świadczeń i wysokiej klasy specjalistami, co zapewnia efektywność diagnostyki i leczenia, co jest głównym oczekiwanym rezultatem dla pacjentów.</t>
  </si>
  <si>
    <t>Jak wyżej wskazano - zakres projektu obejmuje działania zmierzające do osiągnięcia zaplecza infrastrukturalnego pozwalającego na sprawne, szybkie i efektywne realizowanie wysokospecjalistycznych świadczeń medycznych z zakresu ginekologii i położnictwa, z uwaględnieniem działań związanych z prokreacją. W tym zakresie, poprzez zwiększenie dostępności do specjalistycznych i wysokospecjalistycznych świadczeń medycznych realizowanych na rzecz pacjentek ich wymagających, skrócenie czasu zarówno oczekiwania, jak i realizacji świadczeń diagnostycznych i podjęcie trafnej, specjalistycznej terapii implikującej daleko idące pozytywne efekty zwiększy się znacząco efektywność funkcjonowania podmiotu, jak i całego systemu ochrony zdrowia. Z uwagi, iż Beneficjent stanowi bazę kliniczną dla CMKP, realizacja inwestycji przyłoży się także na zwiększenie jakości realizacji działań dydaktycznych. W dłuższej perspektywie pozytywnie wpłynie to na jakość zasobów kadrowych w systemie. Podmiot, wykorzystując duży potencjał istniejący i pozyskany w wyniku realizacji projektu - zwiększy efektywność działania - optymalne wykorzystanie zasobów, bez występowania "utraconych korzyści", w tym społecznych są niewątpliwie miernikami poprawy efektywności działania. Zwiększone i unowocześnione zasoby sprzętowo-budowlane (właściwe zaplecze infrastrukturalne) wraz z wysokiej jakości kadrą zapewnią osiągnięcie zaplanowanych rezultatów, co wpłynie także na efektywność organizacyjną nie tylko podmiotu, ale i systemu - trafna diagnostyka i terapia ograniczy koszty świadczeń, w tym wydłużających się hospitalizacji, konieczności powtórnych hospitalizacji, powikłań (w tym pozabiegowych) itd. Ponadto skuteczność działania w tym zakresie będzie  wpływała na osiągnięcie najlepszych efektów przy możliwie najniższych cenach, zwiększy się stopień wykorzystania (maksymalizacja) istniejącej oraz powstałej infrastruktury. Projekt będzie skutkował zatem zwiększeniem efektywności kosztowej, dostępności i skuteczności działania na poziomie szpitala i systemowo.</t>
  </si>
  <si>
    <t xml:space="preserve">Celem głównym projektu jest zwiększenie dostępności do wysokiej jakości świadczeń z zakresu ginekologii, w tym diagnostyki i leczenia niepłodności.
Cel ogólny - Poprawa efektywności systemu ochrony zdrowia w zakresie realizacji wysokospecjalistycznych świadczeń medycznych  w kluczowych obszarach ze względu na trendy epidemiologiczne oraz zasoby pracy do których należy również ginekologia i położnictwo, przyczyniająca się do wyrównania dostępu do zasobów ochrony zdrowia i polepszenia stanu zdrowia społeczeństwa. Cel bezpośredni: Poprawa dostępności i jakości leczenia specjalistycznego w zakresie ginekologii i położnictwa, a także działań na rzecz przeciwdziałania negatywnym tendom demograficznym, dzięki modernizacji i doposażeniu infrastruktury Szpitala. Cele szczegółowe: zapewnienie realizacji w odpowiedniej ilości i wysokiej jakości świadczeń w obszarze diagnostyki i terapii pacjentek z zakresu ginekologii i położnictwa; poprawa jakości opieki nad pacjentkami z trudnościami z zajściem w ciążę, jako przeciwdziałanie  trendowi zmniejszającego się przyrostu naturalnego; zwiększenie potencjału w zakresie diagnostyki i terapii chorób powodujących niepłodność; poprawa stanu zdrowia pacjentek; poprawa bezpieczeństwa zdrowotnego populacji zamieszkującej obszar oddziaływania szpitala; zmniejszenie liczby powikłań powstałych w wyniku chorób ginekologicznych u matek i dzieci; skrócenie czasu i kosztów diagnostyki i terapii, w konsekwencji - hospitalizacji pacjentek z chorobami z obszaru ginekologiczno-położniczego; skrócenie czasu oczekiwania na diagnostykę i leczenie, w tym dla pacjentek leczonych z powodu niepłodności; podniesienie standardu obsługi pacjentek i jakości opieki. Ponadto w związku z faktem, iż Beneficjentem jest podmiot kliniczny, którego zadaniem statutowym jest uczestniczenie w kształceniu kadr medycznych, efektem projektu, identyfikowanym jako jeden z celów operacyjnych przyczyniających się do zwiększenia dostępności i jakości do świadczeń specjalistycznych będzie podniesienie kwalifikacji i umiejętności lekarzy specjalistów oraz położnych w zakresie czynników wpływających na występowanie chorób ginekologicznych, w tym będących przyczyną niepłodności oraz wczesnego wykrywania przyczyn niepłodności; podniesienie poziomu wiedzy dotyczącej prawidłowego funkcjonowania systemu oraz nabycie praktycznych umiejętności w dziedzinie strategii i zarządzania projektami usprawniania systemu.
</t>
  </si>
  <si>
    <t>Projekt dotyczy inwestycji w obszar zasobów sprzętowych Oddziału Klinicznego Ginekologii i Położnictwa, a w jego strukturach - Oddziału Ginekologicznego oraz Bloku operacyjnego (w zakresie niezbędnej adaptacji do wykorzystywania zakupionego sprzętu) - zakres kwalifikowalny, jak również inwestycje w obszar diagnostyczno-terapeutyczny w ramach AOS - zakres niekwalifikowalny (adaptacja pomieszczeń Przychodni Przyklinicznej, adaptacja pomieszczeń w celu utworzenia labolatorium seminologicznego, gabinetu ambulatoryjnego do badań histeroskopowych oraz zakup aparatu do badania nasienia). Szpital, w tym obszar ambulatoryjmy i Oddział Kliniczny wykonuje świadczenia z zakresu diagnostyki i terapii, w tym prenatalnej, włącznie z leczeniem operacyjnym, ukierunkowanym na wykorzystanie metod małoinwazynych, w tym laparoskopowych. Ponadto w Oddziale diagnozowane i leczone są pacjentki w okresie ciąży, implikujace patologie, jak również leczenie niepłodności. Zakres działania Oddziału jest istotny z punktu widzenia działań nakreślonych w Mapach potrzeb zdrowotnych, Policy Paper, PO IiŚ (w tym SZOOP) oraz programie polityki zdrowotnej pn. "Program kompleksowej ochrony zdrowia prokreacyjnego w Polsce 2016-2020", tj. inicjatyw przeciwdziałających negatywnym trendom demograficznym (ale także epidemiologicznym). Według danych statystycznych do trendów tych należy nie tylko malejący przyrost naturalny, niewielka dzietność, coraz późniejszy okres macierzyństwa, wynikający zarówno z później podjętej decyzji o zajściu w ciążę, jak również z trudnościami wynikającymi z zaburzeń, w tym chorób powodujących niepłodność. Ww. czynniki mają w konsekwencji znaczenie dla stanu zdrowia kobiet oraz dzieci. Zakres realizowanych badań diagnostycznych i operacyjnych obejmuje diagnostykę ultrasonograficzną, cytologiczną, laparoskopia diagnostyczna i operacyjna, histeroskopia, operacje drogą pochwową, operacje brzuszne, operacje ginekologiczne u pacjentek z chorobą zakrzepową, jak również kompleksowa diagnostyka i terapia onkologiczna, diagnostyka i leczenie nietrzymania moczu. Zakres przedsięwzięcia w zakresie wydatków kwalifikowalnych obejmuje zakup aparatury medycznej niezbędnej do realizacji ww. diagnostyki i terapii pacjentek z chorobami z obszaru ginekologiczno-położniczego, w tym powodujących niepłodność i patologie w okresie okołoporodowym, a w konsekwencji także - zły stan zdrowia po porodzie matki oraz nierzadko - dziecka: aparat USG z sondą przezochwową wolumetryczną (3D), sondą przezbrzuszną wolumetryczną (3D), aparat USG wraz z wyposażeniem - zestawem sond, minihisteroskop Betocchciego 3mm (3 zestawy), resektoskop bipolarny (2 zestawy), wieża endoskopowa z torem wizyjnym HD:kamerą endoskopową o rozdzielczości UltraHD w technologii 3D, monitory medyczne HD, elektroniczny insuflator, źródła świtała LED, hysteromat, pompa ssąco-tłocząca, nóż ultradźwiękowy z osprzętem. W zakresie związanym z wykonaniem prac budowalanych - obejmuje wykonanie robót budowlano-instalacyjnych związanych z adaptacją pomieszczeń centralnego Bloku operacyjnego wykorzystywanego na potrzeby Oddziału w zakresie umożliwiającym wykonywanie zabiegów endoskopowych, w tym zakupionym sprzętem.
Zakres niekwalifikowalny obejmuje:adaptacja pomieszczeń Przychodni Przyklinicznej, adaptacja pomieszczeń w celu utworzenia labolatorium seminologicznego, gabinetu ambulatoryjnego do badań histeroskopowych oraz zakup aparatu do badania nasienia.</t>
  </si>
  <si>
    <t xml:space="preserve">W dokumencie „Mapa potrzeb zdrowotnych w zakresie ciąży, porodu i połogu oraz opieki nad noworodkiem dla województwa mazowieckiego” przedstawiona została prognoza dotycząca przyszłego zapotrzebowania na świadczenia zdrowotne z ww. obszarów. Prognoza ta została przeprowadzona przede wszystkim w oparciu o analizę wskaźnika liczby porodów w poszczególnych placówkach położniczych – autorzy opracowania wyszli bowiem z założenia, że funkcjonowanie oddziałów i pododdziałów neonatologicznych jest ściśle powiązane z funkcjonowaniem oddziałów położniczych i jest zasadne w przypadku tych podmiotów, w których roczna liczba przyjmowanych porodów wynosi co najmniej 400. Z tego względu punktem wyjścia do oszacowania przyszłego popytu na opiekę medyczną związaną z okresem ciąży, porodu i połogu, jak również opiekę neonatologiczną, jest prognozowana liczba porodów w poszczególnych placówkach. W analizie podkreślono, że liczba porodów jest dobrym wskaźnikiem jakości świadczeń zdrowotnych udzielanych w oddziałach położniczych – im więcej kobiet wybiera dany szpital, tym wyższy jest standard usług w tym zakresie. Z prognoz demograficznych GUS wynika, że w kolejnych latach przewidywana liczba urodzeń będzie systematycznie spadać i w 2020 roku wyniesie ok. 330 tys. urodzeń żywych w porównaniu z 375 tys. w 2014 r. Powyższa tendencja została uwzględniona w opracowanym modelu prognostycznym, wskazującym które z oddziałów ginekologiczno-położniczych powinny przekroczyć w 2020 roku wartość progową 400 porodów. Przeprowadzona prognoza wykazała, że spośród 49 placówek funkcjonujących w 2014 roku w województwie mazowieckim, w roku 2020 wartość progową osiągnie 41 podmiotów. Oznacza to, że w roku docelowym (2020) zasadne będzie utrzymanie 84% z obecnie działających placówek. Dla porównania – w skali kraju w 2014 roku funkcjonowało 395 placówek położniczych funkcjonujących w publicznym systemie opieki zdrowotnej usługi położnicze, z których w 2020 roku, zasadne będzie utrzymanie 301 (76% obecnie działających) - dane zawarte w dziedzionwej MPZ dla woj. mazowieckiego, str. 264-269. Prognoza dotycząca liczby porodów w Szpitalu Klinicznym wskazuje na stabilną pozycję Szpitala m.in. w zakresie opieki okołoporodowej i potwierdzają zasadność realizacji inwestycji w infrastrukturę ww. podmiotu.  Jest to związane zarówno z wysoką jakością usług zdrowotnych realizowanych przez podmiot, jak również z wzrastającym popytem na świadczenia wysokospecjalistyczne z tego zakresu, wynikające m.in. ze zmian demograficzno-społecznych i coraz bardziej rozpowszechnionego modelu późnego macierzyństwa. Ponadto przedsięwzięcie pozwoli także na wzmocnienie obszaru działania (realizacji świadczeń) związanych z diagnostyką i leczeniem chorób uniemożliwiających, czy utrudniających prokreację, mających negatywny wpływ na przebieg ciąży, porodu i połogu, jak również stan zdrowia kobiety i dziecka. Dane wynikające ze statystyk wewnętrznych podmiotu potwierdzają powyższe, tj. zasadność kontynuowania realizacji świadczeń zdrowotnych z obszaru ginekologii i położnictwa w podmiocie. Mimo ww. przytoczonych wniosków wynikających  z danych historycznych, jak również trendów dotyczących liczby porodów, w Szpitalu odnotowany jest wzrost liczby przyjętych porodów. W sytuacji ograniczenia podaży, tj. likwidacji podmiotów, które przyjmują zbyt mało porodów (limit dolny 400), należy się spodziewać, iż ww. trend się utrzyma, tj. w Szpitalu liczba porodów będzie rosła.W związku z powyższym zgodność z "Mapami" jest wieloaspektowa - inwestycja przyczynia się do zabezpieczenia infrastrukturalnego niezbędnego do realizacji świadczeń pacjentkom w okresie przed ciążom, w jej trakcie, w czasie porodu i połoagu, jak również wpływa na wzmocnienie obszaru diagnostyczno-terapeutycznego do realizacji świadczeń umożliwiających zwiększenie liczby przypadków zapłodnień i urodzeń zdrowych dzieci.
</t>
  </si>
  <si>
    <r>
      <t xml:space="preserve">Wnioskowany projek obejmuje zakresem wzmocnienie zaplecza infrastrukturalnego, które pozwoli na sprawne, szybkie i kompleksowe podejmowanie działań diagnostyczno-terapeutycznych przyczyniających się do przeciwdziałania negatywnym trendom demograficznym, tj. realizacji specjalistycznych świadczeń medycznych na rzecz kobiet. Program Infrastruktura i Środowisko 2014-2020 to krajowy program wspierający gospodarkę niskoemisyjną, ochronę środowiska, przeciwdziałanie i adaptację do zmian klimatu, transport i bezpieczeństwo energetyczne. Środki unijne z programu przeznaczone zostaną również na inwestycje w obszar ochrony zdrowia i dziedzictwa kulturowego. Głównym celem programu jest wsparcie gospodarki efektywnie korzystającej z zasobów i przyjaznej środowisku oraz sprzyjającej spójności terytorialnej i społecznej. </t>
    </r>
    <r>
      <rPr>
        <b/>
        <i/>
        <sz val="9"/>
        <rFont val="Calibri"/>
        <family val="2"/>
        <charset val="238"/>
      </rPr>
      <t>Inwestycje w infrastrukturę instytucji ochrony zdrowia w ramach programu stanowią znaczący wkład w działania na rzecz włączenia społecznego i przeciwdziałania ubóstwu.</t>
    </r>
    <r>
      <rPr>
        <i/>
        <sz val="9"/>
        <rFont val="Calibri"/>
        <family val="2"/>
        <charset val="238"/>
      </rPr>
      <t xml:space="preserve"> Mogą również istotnie przyczynić się do zmniejszania nierówności w zakresie stanu zdrowia, zarówno w zakresie poprawy dostępu dla grup i osób zmarginalizowanych oraz dostępności przestrzennej poszczególnych terytoriów. Jednocześnie stanowią uzupełnienie działań w zakresie szeroko rozumianego bezpieczeństwa ludzi oraz mających na celu poprawę jakości życia społeczeństwa i osiągnięcie założeń rozwoju zrównoważonego. W systemie planowania strategicznego funkcję dokumentu zapewniającego odpowiednie krajowe ramy strategiczne dla obszaru ochrony zdrowia pełni Policy Paper dla ochrony zdrowia na lata 2014–2020 Krajowe Strategiczne Ramy. Stanowi on scaloną informację dotyczącą wsparcia dla systemu ochrony zdrowia, ujęte w ramach poszczególnych strategii zintegrowanych, oraz służy celom wdrożeniowym. Inwestycje w zasoby ochrony zdrowia, planowane do wsparcia w ramach PO IiŚ 2014-2020 są określone w ramach osi priorytetowej IX, finansowanej ze środków Europejskiego Funduszu Rozwoju Regionalnego, obejmuje ona zakresem interwencji jeden cel tematyczny 9 i dedykowana dwóm kategoriom regionów, tj. regionom słabiej i lepiej rozwiniętym. Lepiej rozwiniętym obszarem jest region województwa mazowieckiego, nie przewidziano wyodrębniania w ramach PO IiŚ osi priorytetowych dedykowanych Mazowszu, zatem region ten został uwzględniony w już  istniejących osiach, zachowując jednak własną linię budżetową i jemu właściwe poziomy wsparcia UE. Takie podejście jest optymalne z punktu widzenia zarządzania poszczególnymi osiami priorytetowymi. Cel tematyczny, planowany do osiągnięcia w wyniku interwencji współfinansowanych ze środków EFRR w ramach ww. Priorytetu IX i Działań 9.1 oraz 9.2 to: Promowanie włączenia społecznego, walka z ubóstwem i wszelką dyskryminacją, Priorytet inwestycyjny – 9.A. określony w sposób następujący: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
Potrzeba interwencji w ramach ww. celu tematycznego i priorytetu inwestycyjnego wynika z faktu, iż skuteczna i efektywna walka z ubóstwem i wykluczeniem społecznym wymaga zapewnienia niezbędnej infrastruktury ochrony zdrowia, zarówno z zakresu ratownictwa medycznego </t>
    </r>
    <r>
      <rPr>
        <i/>
        <u/>
        <sz val="9"/>
        <rFont val="Calibri"/>
        <family val="2"/>
        <charset val="238"/>
      </rPr>
      <t xml:space="preserve">jak i usług wysokospecjalistycznych, likwidującej lukę w dostępie do usług medycznych, a tym samym  sprzyjającej szeroko rozumianemu włączeniu społecznemu i chroniącej przed wykluczeniem. </t>
    </r>
    <r>
      <rPr>
        <i/>
        <sz val="9"/>
        <rFont val="Calibri"/>
        <family val="2"/>
        <charset val="238"/>
      </rPr>
      <t>Działania podjęte w ramach Priorytetu dążyć będą także do zmniejszania nierówności w zakresie zdrowia w celu stworzenia warunków optymalnych dla wzrostu gospodarczego sprzyjającego włączeniu społecznemu. Z efektów projektu korzystać będą wszystkie pacjentki Beneficjenta, bez względu na to, czy problemem zdrowotnym jest niepłodność, czy innego rodzaju schorzenie z obszaru gienkologiczno-położniczego. Poprawa jakości życia ludności, jako efekt tych działań, stanowi integralny komponent koncepcji rozwoju zrównoważonego, do której Program wnosi znaczący wkład. Celem szczegółowym Priorytetu jest zapewnienie dostępu ludności do infrastruktury ochrony zdrowia oraz poprawa efektywności systemu opieki zdrowotnej. Celem Działania 9.2 jest poprawa efektywności systemu ochrony zdrowia w kluczowych obszarach ze względu na trendy epidemiologiczne oraz zasoby pracy, a w ramach działań pozwalających na osiągnięcie ww. celu niezbędne są inicjatywy mające na celu przeciwdziałanie negatywnym trendom demograficznym, zatem przewidziano do realizacji zadania inwestycyjne w odniesieniu do opieki nad matką i dzieckiem. Dotyczy to rozwoju infrastruktury wykorzystywanej na potrzeby m.in. położnictwa i ginekologii.  Interwencja w ten obszar skutkować będzie m.in. szybszym powrotem na rynek pracy, podjęcie aktywności zawodowej i wydłużenie czasu aktywności zawodowej kobiet. Będzie to możliwe dzięki skutecznemu procesowi diagnostyczno-terapeutycznego kobiet pozwalające na osiągnięcie lepszego efektu leczenia, tj. lepszego stanu zdrowia, krótszej hospitalizacji, lekoterapii oraz okresu niezdolności do pracy z powodu choroby. Lepszy stan zdrowia kobiet w okresie prokreacji pozwoli także na zwiększenie szans na prawidłowy przebieg ciąży, porodu i zdrowe potomstwo. Projekt wpisuje się tym samym bezpośrednio w założenia Priorytetu IX PO Infrastruktura i Środowisko 2014-2020: Wzmocnienie strategicznej infrastruktury ochrony zdrowia, Działanie 9.2 Infrastruktura ponadregionalnych podmiotów leczniczych. Zakres przedsięwzięcia jest zbieżny z typami projektów kwalifikujących się do wsparcia w trybie pozakonkursowym.</t>
    </r>
  </si>
  <si>
    <t xml:space="preserve">Przedmiotowy projekt realizowany będzie przez SPZOZ, którego organem tworzącym, nadzorującym i będących właścicielem jest Centrum Medyczne Kształcenia Podyplomowego. Jest to podmiot funkcjonujący w publicznym systemie ochrony zdrowia, tzn. realizujący świadczenia medyczne na podstawie kontraktu z odpowiednim terytorialnie Odziałem Narodowego Funduszu Zdrowia. Dokonując analizy w ramach „testu pomocy publicznej” stwierdzić należy, że w przypadku udzielenia dofinansowania, bez wątpienia będziemy mieli do czynienia z udzielaniem pomocy przez państwo, powodującej korzystniejsze niż w gospodarce rynkowej przysporzenie uprzywilejowanej grupie przedsiębiorców. Kluczowe jest więc, czy ma to negatywny wpływ na konkurencję i wymianę handlową.  Argumentem przemawiającym za  brakiem spełnienia tej przesłanki jest to, że zgodnie z obowiązującym stanem prawnym, podmioty lecznicze, które zawarły umową z właściwym regionalnie oddziałem Narodowego Funduszu Zdrowia, udzielają świadczeń medycznych nieodpłatnie, jeśli świadczenia te wchodzą w zakres powszechnego ubezpieczenia zdrowotnego i nie mają wobec tego możliwości pobierania od pacjentów ubezpieczonych żadnych opłat. Cudzoziemcy, którzy przekraczają granicę Polski (są także pacjentami Beneficjenta), przebywają na jej terytorium okresowo lub też ją zamieszkują, pokrywają koszty świadczeń z własnych środków, jeśli nie są obowiązkowo, bądź też dobrowolnie ubezpieczeni w Narodowym Funduszu Zdrowia, albo, jeśli podlegają zapisom ustawy o udzielaniu cudzoziemcom ochrony na terytorium Rzeczypospolitej Polskiej lub ustawy o świadczeniach, korzystają z przysługującego im prawa do świadczeń na podstawie właściwych umów międzynarodowych. Jeżeli chodzi o udzielanie świadczeń obywatelom krajów UE, źródłem zasad są przepisy o koordynacji systemów zabezpieczenia społecznego w zakresie rzeczowych świadczeń medycznych. Podsumowując, należy stwierdzić, że pobieranie opłat od pacjenta za udzielone świadczenie medyczne w ramach publicznego systemu ochrony zdrowia w Polsce jest możliwe tylko w określonych prawem sytuacjach. Dotyczy to zarówno obywateli państwa polskiego, jak i cudzoziemców. Ponadto należy zwrócić uwagę, że nadrzędnym celem funkcjonowania podmiotów leczniczych jest ciągłe i trwałe zabezpieczenie potrzeb obywateli polskich w zakresie ochrony zdrowia w obszarze świadczeń gwarantowanych przez państwo. Tak więc usługi świadczone przez te podmioty są, co do zasady, skierowane do Polaków. W związku z powyższym, można przyjąć, że wsparcie podmiotów leczniczych ze środków publicznych nie wpłynie na wymianę handlową pomiędzy krajami członkowskimi, a tym bardziej nie będzie generować negatywnych skutków naruszając lub mogąc naruszyć konkurencję na wspólnym rynku. Tym samym pomoc publiczna nie występuje. Analizując kryteria Altmark - niewątpliwie w przedmiotowej inwestycji, mamy do czynienia ze świadczeniami, które należą do usług świadczonych w ogólnym interesie gospodarczym, przy udzielaniu wsparcia nie mamy do czynienia z „nadmierną rekompensatą”, co zapewnia procedura wyłaniania projektów do dofinansowania i kształt kryteriów wykorzystywanych przy dokonywaniu oceny przedsięwzięć, jako w sposób maksymalny wpisują się w założenia zapisów programowych. Wybór podmiotów do realizacji ww. zadań publicznych, finansowanych ze środków o takim charakterze odbywa się z poszanowaniem zasad, o których mowa w czwartym z ww. kryteriów, tj. według reguł zbieżnych z procedurami właściwymi do zamówień publicznych (realizatorzy byli wyłonieniu w wyniku oceny zebranych w ramach konkursu ofert). W zakresie analizy siatek analitycznych  - zgodnie z zapisami dokumentu definiującego wskazówki w celu ustalenia, czy publiczne finansowanie infrastruktury stanowi pomoc państwa w rozumieniu art. 107 ust. 1 TFUE, a jeżeli tak, to czy podlega ono obowiązkowi zgłoszenia zgodnie z art. 108 ust. 3 TFUE - siatek analitycznych dot. infrastruktury, zarówno ogólnych, jak i dedykowanych określonym dziedzinom , mając na względzie pozytywny wynik tzw. „testu pomocy publicznej” w trzech pierwszych kryteriach oraz negatywny w zakresie dotyczącym wystąpienia negatywnego wpływu na wymianę handlową, także w przypadku ww. siatek, uznano, iż w zakresie świadczeń medycznych (realizowanych przez „szpitale”), ww. wymiana handlowa nie jest zaburzona w wyniku dofinansowania projektu realizowanego przez podmiot leczniczy funkcjonujący w publicznym systemie ochrony zdrowia. Podsumowując, z uwagi na negatywny wynik testu, w wyniku którego można uznać, że dofinansowanie stanowi pomoc państwa, z uwzględnieniem Siatek analitycznych dotyczących infrastruktury oraz (projektu) Komunikatu Komisji – Zawiadomienie Komisji w sprawie pojęcia pomocy państwa w rozumieniu art. 107 ust. 1 TFUE, należy uznać, że wsparcie nie będzie stanowiło pomocy publicznej w rozumieniu art. 107 ust. 1 TFUE.
</t>
  </si>
  <si>
    <t>2016.12</t>
  </si>
  <si>
    <t>2019.08</t>
  </si>
  <si>
    <t>2018.01</t>
  </si>
  <si>
    <t>Zakup aparatury medycznej na potrzeby Oddziału Klinicznego Ginekologii i Położnictwa</t>
  </si>
  <si>
    <t>Zakres przedsięwzięcia obejmuje zakup aparatury medycznej niezbędnej do realizacji ww. diagnostyki i terapii pacjentek z chorobami z obszaru ginekologiczno-położniczego, w tym powodujących niepłodność i patologie w okresie okołoporodowym, a w konsekwencji także - zły stan zdrowia po porodzie matki oraz nierzadko - dziecka: aparat USG z sondą przezochwową wolumetryczną (3D), sondą przezbrzuszną wplumetryczną (3D), aparat USG wraz z wyposażeniem - zestawem sond, minihisteroskop Betocchciego 3mm (3 zestawy), resektoskop bipolarny (2 zestawy), wieża endoskopowa z torem wizyjnym HD:kamerą endoskopową o rozdzielczości UltraHD w technologii 3D, monitory medyczne HD, elektroniczny insuflator, źródła świtała LED, hysteromat, pompa ssąco-tłocząca, nóż ultradźwiękowy z osprzętem. (wydatki kwalifikowalne: 1 020 000,00 zł)</t>
  </si>
  <si>
    <t>Adaptacja pomieszczeń Bloku Operacyjnego współpracującego z Oddziałem Klinicznym Ginekologii i Położnictwa</t>
  </si>
  <si>
    <t xml:space="preserve">Zadanie obejmuje wykonanie robót budowlano-instalacyjnych związanych z adaptacją pomieszczeń centralnego Bloku operacyjnego wykorzystywanego na potrzeby Oddziału w zakresie umożliwiającym wykonywanie zabiegów endoskopowych, w tym zakupionym sprzętem. (wydatki kwalifikowalne 130 000,00 zł)
</t>
  </si>
  <si>
    <t>Adaptacja pomieszczeń Ambulatorium oraz Szpitala w celu realizacji świadczeń medycznych w obszarze diagnostyki i leczenia chorób z obszaru ginekologiczno-położniczego, w tym niepłodności</t>
  </si>
  <si>
    <t>Zakres zadania obejmuje adaptację pomieszczeń Przychodni Przyklinicznej, adaptację pomieszczeń w celu utworzenia labolatorium seminologicznego, stworzenie gabinetu ambulatoryjnego do badań histeroskopowych (wydatki niekwalifikowalne)</t>
  </si>
  <si>
    <t>Zakup aparatury medycznej niezbędnej do realizacji świadczeń medycznych w obszarze diagnostyki i leczenia niepłodności</t>
  </si>
  <si>
    <t>Zakres obejmuje zakup aparatu do komputerowego badania nasienia (wydatki niekwalifikowalne)</t>
  </si>
  <si>
    <t>Utworzenie referencyjnego ośrodka leczenia niepłodności w Samodzielnym Publicznym Szpitalu Klinicznym nr 1 we Wrocławiu</t>
  </si>
  <si>
    <t>Samodzielny Publiczny Szpital Kliniczny nr 1 we Wrocławiu</t>
  </si>
  <si>
    <t>m. Wrocław</t>
  </si>
  <si>
    <t>02 64</t>
  </si>
  <si>
    <t>Dolnośląskie</t>
  </si>
  <si>
    <t xml:space="preserve">Adam Rozciecha - Pełnomocnik ds. Inwestycji i Strategicznych Projektów Rozwojowych w SPSK nr 1 we Wrocławiu,           
 tel. 515-038-858, fax. 71 327-09-02, e-mail: arozciecha@spsk1.com.pl </t>
  </si>
  <si>
    <t>Wsparcie oddziałów oraz innych jednostek organizacyjnych szpitali ponadregionalnych udzielających świadczeń zdrowotnych stacjonarnych i całodobowych w zakresie ginekologii, położnictwa (roboty budowlane, doposażenie) oraz wsparcie pracowni diagnostycznych oraz innych jednostek zajmujących się diagnostyką współpracujących z oddziałami oraz innych jednostek organizacyjnych szpitali ponadregionalnych udzielających świadczeń zdrowotnych stacjonarnych i całodobowych w zakresie ginekologii, położnictwa (roboty budowlane, doposażenie).</t>
  </si>
  <si>
    <t xml:space="preserve">
Celowość realizacji projektu w trybie pozakonkursowym wynika z faktu, iż w dniu 4 listopada 2016 resort zdrowia ogłosił wyniki konkursu i wskazał, które placówki dostaną środki na utworzenie sieci referencyjnych ośrodków leczenia niepłodności. Wśród do tej pory wskazanych 13 podmiotów leczniczych jest także Samodzielny Publiczny Szpital Kliniczny Nr 1 we Wrocławiu, nr umowy 17/10/2016/128/1562 data zawarcia umowy 22 października 2016 r.Dla tego typu projektów, dotyczących utworzenia sieci referencyjnych ośrodków leczenia niepłodności, przewidziano pozakonkursowy tryb wyboru projektów. Wsparcie oddziałów ginekologicznych oraz położniczych wynika z zapisów dokumentu Policy paper dla ochrony zdrowia na lata 2014 - 2020 Krajowe ramy strategiczne. Założeniem projektu jest stworzenie ośrodka, który będzie kompleksowo pokrywał rosnące potrzeby osób dotkniętych niepłodnością. W skład ośrodka wejdą: poradnia konsultacyjna, laboratorium andrologiczne, pracownia ultrasonograficzna, pracownia histeroskopowa oraz sala zabiegowa umożliwiająca przeprowadzenie pełnego zakresu zabiegów histeroskopowych oraz laparaskopowych stosowanych w diagnostyce i leczeniu niepłodności. Bezpośrednią grupą docelową, do której skierowany będzie przedmiotowy projekt, będą pacjenci Placówki, składający się głównie z mieszkańców Wrocławia (miasto na prawach powiatu) i powiatu wrocławskiego, tj. 769 904 osoby. Z uwagi jednak na to, że w ramach niniejszego projektu planuje się utworzenie referencyjnego ośrodka leczenia niepłodności, który to będzie jednym z największych tego typu ośrodków w regionie, zasięg oddziaływania przedmiotowego przedsięwzięcia będzie dotyczył całego województwa dolnośląskiego, tj. pośrednio będzie skierowany do 2 904 207 osób. Ponadto istnieje duże prawdopodobieństwo, że z efektów projektu skorzystają także osoby, które zamieszkują bądź tymczasowo będą przebywać na terenach powiatów innych województw (lubuskiego, wielkopolskiego i opolskiego) bezpośrednio sąsiadujących z Dolnym Śląskiem. Województwo dolnośląskie wraz z województwami lubuskim, i opolskim są zamieszkiwane przez 8 393 616 osób. Jednocześnie jest to obszar, który stanowi potencjalny (pośredni) obszar oddziaływania przedmiotowego projektu
</t>
  </si>
  <si>
    <t>Założenia niniejszego projektu są zgodne z celami szczegółowymi IX Osi Priorytetowej PO IiŚ 2014-2020. Zgodnie z przyjętym zakresem wsparcia w ramach tej osi, interwencja programu będzie ukierunkowana na rozwój strategicznych elementów infrastruktury ochrony zdrowia o znaczeniu krajowym (ratownictwa medycznego oraz ponadregionalnych wysokospecjalistycznych ośrodków medycznych), które będą tworzyć warunki dla zwiększenia dostępu do niej wszystkim mieszkańcom, przyczyniając się tym samym do zakładanego zmniejszenia nierówności w zakresie stanu zdrowia. Celem niniejszego projektu jest utworzenie referencyjnego ośrodka leczenia niepłodności w ramach Programu Kompleksowej Ochrony Zdrowia Prokreacyjnego w Polsce w latach 2016 - 2020, zwiększającego dostępność do wysokiej jakości świadczeń z zakresu diagnostyki i leczenia niepłodności dla pacjentów SPSK nr 1 we Wrocławiu. Utworzenie referencyjnego ośrodka leczenia niepłodności w SPSK nr 1 we Wrocławiu przyczyni się do otoczenia kompleksową i skoordynowaną opieką osób dotkniętych niepłodnością. Inwestycja jest zgodna z Mapą potrzeb zdrowotnych w zakresie chorób układu moczowo-płciowego kobiet dla województwa dolnośląskiego - Rozdział 2.1.6 Zaburzenia płodności oraz Map potrzeb zdrowotnych dla województwa dolnośląskiego - Oddział o charakterze położniczym lub ginekologicznym - zgodnie z zaleceniami dla tych oddziałów wskazano, iż należy dążyć do koncentracji wykonywania zabiegów kompleksowych (7 oddziałów wykonało więcej niż zero i mniej niż 60 takich zabiegów).  Utworzenie referencyjnego ośrodka leczenia niepłodności w strukturach Wnioskodawcy pozwoli na budowanie sieci takich jednostek na terenie całego kraju. To z kolei pozytywnie wpłynie na poprawę efektywności działania całego systemu leczenia tego typu schorzeń. Projekt jest zgodny z zapisami Kontraktu Terytorialnego dla województwa dolnośląskiego - rozdział 2 art. 5 ust. 1 pkt. 9a. Niniejszy projekt nie został wskazany w innych dokumentach strategicznych lub implementacyjnych typu: Strategia Rozwoju, Strategiach ZIT.  Przedmiotowy projekt jest komplementarny z jednym z głównych celów Strategii UE dla Regionu Morza Bałtyckiego, którym jest „wzrost dobrobytu” w zakresie turystyki, kultury, edukacji, innowacji i ochrony zdrowia. Obszar tematyczny dotyczący ochrony zdrowia dotyczy poprawy oraz promocji zdrowia ludności, włączając w to społeczne aspekty. Zdrowe społeczeństwo to jeden z podstawowych czynników sprzyjających stałemu rozwojowi ekonomicznemu kraju. Wśród trzech głównych wyzwań w tym obszarze Strategia wskazuje na: zmiany demograficzne, słabą dostępność do usług medycznych na niektórych obszarach (oddalonych od głównych ośrodków miejskich) oraz duże regionalne dysproporcje w zakresie  dostępności i jakości świadczonych (a więc otrzymywanych przez ludzi) usług medycznych. Dlatego też zgodnie z założeniami Strategii należy inwestować w zadania przyczyniające się do promowania i poprawy stanu zdrowia ludzi. Niniejszy projekt jest więc zgodny ze Strategią UE dla regionu Morza Bałtyckiego.</t>
  </si>
  <si>
    <t xml:space="preserve">SPSK nr 1 we Wrocławiu zabezpiecza nie tylko właściwą i zgodną z harmonogramem realizację Projektu, ale również zapewnia jego wykonalność finansową. Szpital prowadzony jest na zasadach określonych w ustawie o działalności leczniczej z dnia 15 kwietnia 2011 r. (Dz.U. 2011 nr 112 poz. 654 z późn. zm.) oraz na podstawie przepisów prawa z zakresu finansów publicznych oraz rachunkowości. Podstawą gospodarki finansowej Szpitala jest plan finansowy i inwestycyjny.  Koszt łączny planowanej inwestycji wyniesie 2 328 800,15 zł. Inwestycja finansowana będzie z kilku niezależnych źródeł. Poszczególne działania zostaną sfinansowane w następujący sposób: 1) Zadanie związane z utworzeniem laboratorium andrologicznego - 1 027 500,00 zł brutto (na kwotę składają się: zakup aparatury medycznej do laboratorium - 727 500,00 zł brutto, wykonanie projektu budowlanego dla prac budowlanych związanych z utworzeniem laboratorium - 24 600,00 zł brutto, roboty budowlane związane z utworzeniem laboratorium andrologicznym - 275 400,00 zł brutto) - zadanie zostanie sfinansowane z dotacji budżetowej otrzymanej z Ministerstwa Zdrowia, która wyniesie 80% wartości zadania tj. 822 000,00 zł oraz wkładu własnego SPSK nr 1 we Wrocławiu, który wyniesie 205 500,00 zł. 2) Wyposażenie w sprzęt medyczny sali operacyjnej tworznego Ośrodka referencyjnego leczenia niepłodności - 1 301 300,15 zł brutto (całość wydatków dotyczy zakupu aparatury medycznej i kosztów promocji projektu) - zadanie to planowane jest do sfinansowania ze środków dotacji uzyskanej z Programu Operacyjnego Infrastruktura i Środowisko 2014-2020 i stanowi ono zakres niniejszego projektu pozakonkursowego. Z uwagi na fakt, iż wysokość kosztów kwalifikowanych dla tego zadania nie może przekroczyć kwoty 1 150 000,00 zł brutto zadanie zostanie sfinansowane w następujący sposób: 977 500,00 zł - wysokość wnioskowanej dotacji (85% od środków kwalifikowanych tj. 1 150 000,00 zł), 172 500,00 zł - wysokość wkładu własnego (15% od środków kwalifikowanych), 151 300,15 zł - wysokość kosztów niekwalifikowanych, sfinansowanych ze środków własnych Beneficjenta. </t>
  </si>
  <si>
    <t>Celem projektu jest  zwiększenie dostępności do wysokiej jakości świadczeń z zakresu ginekologii i położnictwa, w szczególności w zakresie diagnostyki i leczenia niepłodności dzięki utworzeniu w SPSK nr 1 we Wrocławiu referencyjnego ośrodka leczenia niepłodności wraz z utworzeniem laboratorium andrologicznego. Utworzenie referencyjnego ośrodka leczenia niepłodności w SPSK nr 1 we Wrocławiu przyczyni się do otoczenia kompleksową i skoordynowaną opieką osób dotkniętych niepłodnością oraz wszelkimi innymi schorzeniami z zakresu ginekologii i położnictwa.</t>
  </si>
  <si>
    <t xml:space="preserve">Założeniem projektu jest stworzenie referencyjnego ośrodka leczenia niepłodności, który będzie jednym z elementów tworzonej ogólnopolskiej sieci tego typu ośrodków. Ośrodek ten ma kompleksowo pokrywać rosnące potrzeby osób dotkniętych niepłodnością. W skład ośrodka wejdą: poradnia konsultacyjna, laboratorium andrologiczne, pracownia ultrasonograficzna, pracownia histeroskopowa oraz sala zabiegowa umożliwiająca przeprowadzanie pełnego zakresu zabiegów histeroskopowych oraz laparoskopowych stosowanych w diagnostyce i leczeniu niepłodności. W placówce możliwe będzie przeprowadzenie pełnej diagnostyki w warunkach ambulatoryjnych i szpitalnych z możliwością przeprowadzania badań inwazyjnych i nieinwazyjnych oraz zabiegów operacyjnych. Dodatkowo w strukturach Beneficjenta działa pełnoprofilowy oddział kliniczny ginekologiczno-położniczy, oddział kliniczny neonatologiczny wraz z blokiem porodowym, odcinek patologii ciąży oraz ginekologii operacyjnej i onkologicznej, poradnia przykliniczna ginekologiczno-położnicza, poradnia przykliniczna ginekologii onkologicznej oraz jedyna na Dolnym Śląsku poradnia przykliniczna ginekologiczna dla dziewcząt. Kliniki te stanowić będą wsparcie dla tworzonego ośrodka leczenia niepłodności. W skład zespołu wchodzą: lekarze specjaliści z zakresu ginekologii i położnictwa, endokrynologii, immunologii, urologii, genetyki klinicznej, położne oraz psycholodzy. Kadra medyczna Beneficjenta jest doświadczona w zakresie poradnictwa medycznego dotyczącego niepłodności, diagnozowania jej  przyczyn, leczenia zachowawczego, farmakologicznego oraz chirurgicznego, jak również kształcenia kadr medycznych. W ramach zakresu projektu objętego dofinansowaniem ze środków PO IiŚ 2014-2020 planowany jest zakup aparatury medycznej celem wyposażenia sali operacyjnej tworzonego ośrodka (planowany jest zakup następujących sprzętów: stanowisko do znieczulania (aparat do znieczulenia+kardiomonitor), wieża endoskopowa, laparoskop wraz z zestawem laparaskopowym, lampa operacyjna z przesyłem video, minihisteroskopy, fotel zabiegowy, diatermia, aparat do szybkich przetoczeń, defibrylator, pompy infuzyjne, ultrasonograf). 
</t>
  </si>
  <si>
    <t xml:space="preserve">Inwestycja jest zgodna z Mapą potrzeb zdrowotnych w zakresie chorób układu moczowo-płciowego kobiet dla województwa dolnośląskiego - Rozdział 2.1.6 Zaburzenia płodności oraz Map potrzeb zdrowotnych dla województwa dolnośląskiego - Oddział o charakterze położniczym lub ginekologicznym - zgodnie z zaleceniami dla tych oddziałów wskazano, iż należy dążyć do koncentracji wykonywania zabiegów kompleksowych (7 oddziałów wykonało więcej niż zero i mniej niż 60 takich zabiegów).  Utworzenie referencyjnego ośrodka leczenia niepłodności w strukturach Wnioskodawcy pozwoli na budowanie sieci takich jednostek na terenie całego kraju. To z kolei pozytywnie wpłynie na poprawę efektywności działania całego systemu leczenia tego typu schorzeń. 
,,W  2014  roku  w  województwie  dolnośląskim  odnotowano  819  hospitalizacji  z  powodu  rozpoznań, zakwalifikowanych jako zaburzenia płodności (dalej: podgrupa) 95, co stanowiło 3,71% wszystkich hospitalizacji z powodu rozpoznań, które przeanalizowano w niniejszym dokumencie. Liczba hospitalizacji na100  tys.  mieszkańców  wyniosła  28,17  i  była  to  14  największa  wartość  wśród  województw." strona 126  - Mapa potrzeb zdrowotnych w zakresie chorób układu moczowo-płciowego kobiet dla województwa dolnośląskiego   rozdział 2.1.6. " Nie  zaobserwowano  oddziałów,  w  których  kompleksowe  i  duże  zabiegi  stanowiły  istotną  (tj.  85%) część realizowanych świadczeń zabiegowych.Sposród  wszystkich  oddziałów  omawianego  typu  realizujacych  procedury  zabiegowe  36  (97%)  re-alizowało  mniej  niż  60  zabiegów  kompleksowych.  Należy  również  podkreślić,  że  na  29  oddziałach  niesprawozdano wykonania ani jednego zabiegu z tej kategorii" str 860 ,.Mapa potrzeb zdrowotnychw zakresie lecznictwa szpitalnegodla województwa dolnośląskiego rozdział 2.5.53
</t>
  </si>
  <si>
    <t>Założenia niniejszego projektu są zgodne z celami szczegółowymi IX Osi Priorytetowej PO IiŚ 2014-2020. Zgodnie z przyjętym zakresem wsparcia w ramach tej osi, interwencja programu będzie ukierunkowana na rozwój strategicznych elementów infrastruktury ochrony zdrowia o znaczeniu krajowym (ratownictwa medycznego oraz ponadregionalnych wysokospecjalistycznych ośrodków medycznych), które będą tworzyć warunki dla zwiększenia dostępu do niej wszystkim mieszkańcom, przyczyniając się tym samym do zakładanego zmniejszenia nierówności w zakresie stanu zdrowia. Celem niniejszego projektu jest utworzenie referencyjnego ośrodka leczenia niepłodności, zwiększającego dostępność do wysokiej jakości świadczeń z zakresu diagnostyki i leczenia niepłodności dla pacjentów SPSK nr 1 we Wrocławiu. Utworzenie referencyjnego ośrodka leczenia niepłodności w SPSK nr 1 we Wrocławiu przyczyni się do otoczenia kompleksową i skoordynowaną opieką osób dotkniętych niepłodnością oraz wszelkimi innymi schorzeniami z zakresu ginekologii i położnictwa. Utworzenie Ośrodka jest powiązane z doposażeniem Szpitala w nowoczesny sprzęt, który umożliwi przeprowadzanie zabiegów  laparoskopowych mniej obciążających organizm pacjentek, co za tym idzie skrócenie hospitalizacji oraz ich  rekonwalescencji i szybszy powrót na rynek pracy.</t>
  </si>
  <si>
    <t xml:space="preserve">Podstawa prawna: art. 107 ust. 1 Traktatu o funkcjonowaniu Unii Europejskiej. Środki wspierające niniejszy projekt nie mają wpływu na wymianę handlową w UE. Wsparcie nie prowadzi do przyciągania inwestycji do regionu, usługi świadczone przez beneficjenta mają charakter lokalny, a ich atrakcyjność jest ograniczona do okreslonego obszaru geograficznego. Działalność Beneficjenta nie ma wpływu na konsumentów z sąsiednich państw członkowskich, jego udział rynkowy jest minimalny bez względu na zastosowaną definicję rynku właściwego oraz że beneficjent nie należy do większej grupy przedsiębiorstw. Przedsięwzięcie nie ma charakteru komercyjnego, nie wchodzi w strefę wymiany handlowej. </t>
  </si>
  <si>
    <t xml:space="preserve">Utworzenie laboratorium andrologicznego w ramach tworzonego Ośrodka referencyjnego leczenia niepłodności </t>
  </si>
  <si>
    <t>W ramach Programu kompleksowej ochrony zdrowia prokreacyjnego w Polsce, zawnioskowano o realizację laboratorium andrologicznego w ramach tworzonego Ośrodka referencyjnego leczenia niepłodności. Zadanie związane z utworzeniem laboratorium andrologicznego - 1 027 500,00 zł brutto (na kwotę składają się: zakup aparatury medycznej do laboratorium - 727 500,00 zł brutto, wykonanie projektu budowlanego dla prac budowlanych związanych z utworzeniem laboratorium - 24 600,00 zł brutto, roboty budowlane związane z utworzeniem laboratorium andrologicznym - 275 400,00 zł brutto) - zadanie zostanie sfinansowane z dotacji budżetowej otrzymanej z Ministerstwa Zdrowia, która wyniesie 80% wartości zadania tj. 822 000,00 zł oraz wkładu własnego SPSK nr 1 we Wrocławiu, który wyniesie 205 500,00 zł.Zakres robót budowalnych obejmuję adaptację i remont pomieszczeń w Klinice Ginakologii i Położnictwa na potrzeb y laboratorium. W zakres dostaw wyposażenia wchodzą: analizator nasienia- CASA do rutynowej analizy nasienia, mikroskop odwrócony kontrastowo-fazowy z oprzyrządowaniem, mikroskop biologiczny fluorescencyjny z oprzyrządowaniem, kamera do mikroskopu, zamrażarka do programowego zamrażania plemników, chłodziarko-zamrażarka do programowego zamrażania plemników, wirówki cytologiczne, mikropłytkowy czytnik wielodetekcyjny, mikrotom rotacyjny, redestylator elektryczny, komory do diagnostyki nasienia.</t>
  </si>
  <si>
    <t>Wyposażenie w sprzęt medyczny Sali operacyjnej tworzonego Ośrodka referencyjnego leczenia niepłodności</t>
  </si>
  <si>
    <t>Wyposażenie w sprzęt medyczny Sali operacyjnej tworznego Ośrodka referencyjnego leczenia niepłodności  - zadanie to planowane jest do sfinansowania ze środków dotacji uzyskanej z Programu Operacyjnego Infrastruktura i Środowisko 2014-2020 i stanowi ono zakres niniejszego projektu pozakonkursowego. Z uwagi na fakt, iż wysokość kosztów kwalifikowanych dla tego zadania nie może przekroczyć kwoty 1 150 000,00 zł brutto zadanie zostanie sfinansowane w następujący sposób: 977 500,00 zł - wysokość wnioskowanej dotacji (85% od środków kwalifikowanych tj. 1 150 000,00 zł), 172 500,00 zł - wysokość wkładu własnego (15% od środków kwalifikowanych), 150 100,15 zł - wysokość kosztów niekwalifikowanych, sfinansowanych ze środków własnych Beneficjenta. W ramach działania planowany jest zakup następujących sprzętów: stanowisko do znieczulania ( aparat do znieczulenia + kardiomonitor), wieża endoskopowa, laparoskop wraz z zestawem laparaskopowym, lampa operacyjna z przesyłem video, minihisteroskopy, fotel zabiegowy, diatermia, aparat do szybkich przetoczeń, defibrylator, pompy infuzyjne,  ultrasonograf.</t>
  </si>
  <si>
    <t>1 300 100,15 zł brutto (wysokość kosztów kwalifikowanych wynosi 1 150 000,00 zł brutto)</t>
  </si>
  <si>
    <t xml:space="preserve">W ramach działania planowany jest zakup 1 tablicy informacyjnej i 1 tablicy pamiątkowej informujących o realizowanej inwestycji. Koszt zakupu tablic - 1200,00 zł brutto stanowić będzie w całości koszt niekwalifikowany projektu i zostanie sfinansowany ze środków własnych Beneficjenta. </t>
  </si>
  <si>
    <t>1 200,00 zł brutto (koszt niekwalifikowany)</t>
  </si>
  <si>
    <t>Doposażenie Centrum Leczenia Niepłodności w celu podniesienia skuteczności terapii 
w Uniwersyteckim Szpitalu Klinicznym im. Jana Mikulicza-Radeckiego we Wrocławiu</t>
  </si>
  <si>
    <t>Uniwersytecki Szpital Kliniczny im. Jana Mikulicza-Radeckiego we Wrocławiu
ul. Borowska 213, 50-556 Wrocław</t>
  </si>
  <si>
    <t>Mariola Dwornikowska-Dąbrowska - Zastępca Dyrektora ds. Finansowych 
tel. 71 733 11 03
e-mail: df@usk.wroc.pl, dpr@usk.wroc.pl</t>
  </si>
  <si>
    <t xml:space="preserve">Wsparcie oddziałów oraz innych jednostek organizacyjnych szpitali ponadregionalnych udzielających świadczeń zdrowotnych stacjonarnych i całodobowych w zakresie ginekologii, położnictwa, neonatologii, pediatrii oraz innych oddziałów zajmujących się leczeniem dzieci (roboty budowlane, doposażenie).
Wsparcie pracowni diagnostycznych oraz innych jednostek zajmujących się diagnostyką współpracujących z oddziałami oraz innych jednostek organizacyjnych szpitali ponadregionalnych udzielających świadczeń zdrowotnych stacjonarnych i całodobowych w zakresie ginekologii, położnictwa (roboty budowalne, doposażenie).
</t>
  </si>
  <si>
    <t>Wsparcie dla oddziałów oraz innych jednostek organizacyjnych szpitali ponadregionalnych udzielających świadczeń zdrowotnych stacjonarnych i całodobowych w zakresie ginekologii, położnictwa, neonatologii, pediatrii oraz innych oddziałów zajmujących się leczeniem dzieci wynika z zapisów dokumentu Policy Paper dla ochrony zdrowia na lata 2014-2020. Krajowe Ramy Strategiczne. 
Uniwersytecki Szpital Kliniczny im. Jana Mikulicza-Radeckiego we Wrocławiu jest ośrodkiem referencyjnym dla obszaru całego Dolnego Śląska i województw ościennych, a w wielu dziedzinach (np. ginekologiczno-położniczych czy neonatologicznych, onkologii dziecięcej) - dla całego kraju. Szpital należy do największych jednostek medycznych w kraju - zawiera 25 klinik, a także 39 poradni specjalistycznych. Rocznie w USK hospitalizowanych jest blisko 129.000 pacjentów, wykonuje się ponad 21.000 zabiegów operacyjnych, a ambulatoryjnie leczonych jest ok. 106.000 chorych. Od kilku lat szpital podejmuje się inicjatyw, które w sposób szczególny mają skupiać uwagę na zdrowiu małych pacjentów oraz takich, w których uwydatnia się rolę rodzica. Powstały "Przylądek Nadziei", Bank Mleka Kobiecego czy realizacja na szeroką skalę projektu poprawy opieki perinatalnej pt. "Mały Dolnoślązak" pokazują zaangażowanie szpitala w tematykę zdrowia maluchów i ich rodziców. Aby móc świadczyć usługi w zakresach, które objemują programy w/w typu, należy pracowac nad roziwązywaniem problemów społecznych, w tym współczesnych par. USK pretendował zatem i został wybrany jako realizator w konkursie ogłoszonym w ramach Programu kompleksowej ochrony zdrowia prokreacyjnego w Polsce w latach 2016-2020 w zakresie interwencji: Utworzenie sieci referencyjnych ośrodków leczenia nieplodności. Dnia 5 grudnia 2016 r. podpisano umowę z Ministerstwem Zdrowia o nr 17/4/2016/123/1549. Należy podkreślić, że w przypadku rozwijającej się Kliniki Ginekologii i Położnictwa, przy aktualnym stanie wyposażenia sprzętowego, możliwości precyzyjnego rozpoznawania i monitorowania, w tym stosowania terapii leczenia niepłodności są ograniczone. Jest to związane nie tylko z ograniczonym dostępem pacjentów do badań, ale i z wymogami nowoczesnej medycyny. Współczesne leczenie wymaga bardzo precyzyjnej diagnostyki i sprawnego leczenia opartego o najprecyzyjniejsze parametry metaboliczne, funkcjonalne i mikrostrukturalne. Realizacja projektu w trybie pozakonkursowym pozwoli szpitalowi na pewność, iż nastąpi rozwój Centrum Leczenia Niepłodności. 
Zapis ustawy z dnia 11.07.2014 r. o zasadach realizacji programów w zakresie polityki spójności finansowanych w perspektywie finansowej 2014–2020 w art. 38, szczególnie par. 3 podkreśla, że "W trybie pozakonkursowym mogą być wybierane wyłącznie projekty o strategicznym znaczeniu dla społeczno-gospodarczego rozwoju kraju, regionu lub obszaru objętego realizacją ZIT, lub projekty dotyczące realizacji zadań publicznych". Powyższy wymóg spełnia USK.</t>
  </si>
  <si>
    <t>Przedmiotowy projekt jest przedsięwzięciem, które realizuje nie tylko zadania szczebla lokalnego i regionu, ale jest też kompatybilny z:
1. Celami Strategii Rozwoju Kraju 2020, w tym z celem III.2. Zapewnienie dostępu i określonych standardów usług publicznych. O poziomie rozwoju kraju i jakości życia ludności świadczy w dużej mierze
możliwość korzystania i jakość usług publicznych. Ponieważ dostęp do takich usług, w tym zdrowotnych, istotnie
wpływa na potencjalny rozwój obywateli, kwestia ta wymaga szczególnej uwagi. Strategia stanowi jak dużym wyzwaniem dla państwa na najbliższe lata jest doskonalenie świadczenia usług przez zwiększanie ich dostępności oraz poprawę jakości. Podejmowane działania powinny przyczynić się do wyrównania dostępu wszystkich obywateli do wysokiej jakości usług publicznych, do czego przyczynia się projekt USK.
2. Celami strategicznymi Narodowego Programu Zdrowia na lata 2016-2020, tj.:
-wydłużenie życia Polaków w zdrowiu,
-poprawa jakości życia związanej ze zdrowiem,
-ograniczanie społecznych nierówności w zdrowiu.
Mają one zmniejszyć narażenie społeczeństwa na największe zagrożenia dla zdrowia, a wykonywanie ich zaplanowano poprzez cele operacyjne, w ramach których planuje się finansowanie projektu szpitala. 
3. Celem nadrzędnym Strategii Rozwoju Województwa Dolnośląskiego do roku 2020 r.:
„Podniesienie poziomu życia mieszkańców Dolnego Śląska oraz poprawa konkurencyjności regionu przy respektowaniu zasad zrównoważonego rozwoju”. 
4. Celem nadrzędnym Strategii Rozwoju Ochrony Zdrowia:
„Poprawa zdrowia społeczeństwa polskiego jako czynnika rozwoju społeczno – gospodarczego kraju”.
5. Policy Paper dla ochrony zdrowia na lata 2014-2020,
6. SZOOP POIiŚ 2014-2020.</t>
  </si>
  <si>
    <t xml:space="preserve">Dzięki rozwojowi Centrum Leczenia Niepłodności i zakupionej w projekcie aparaturze, możliwa będzie szybsza diagnostyka, a to z kolei ograniczy ewentualne powikłania i przyspieszy leczenie. Ograniczy także koszty przyszłych hospitalizacji oraz poszerzy bazę pacjentów, dzięki którym środki będą spływać do szpitala. Wszystkie te czynniki skutkują poprawą rentowności podmiotu. Jednocześnie projekt zwiększy ekonomiczne wskaźniki utrzymania sprzętu. 
Zakłada się, że doposażenie Centrum Leczenia Niepłodności spowoduje skrócenie czasu przyjmowania pacjentów, zmniejszy koszty pracy oraz przyczyni się do wzrostu wydajności. Założeniem projektu jest także zmniejszenie ryzyka roszczeń, wynikających z ograniczonej ilości dostępnego sprzętu, umożliwiającego szybką i właściwą diagnozę. </t>
  </si>
  <si>
    <t>Celem projektu jest  zwiększenie dostępności do wysokiej jakości świadczeń z zakresu ginekologii, w szczególności w zakresie diagnostyki i leczenia niepłodności</t>
  </si>
  <si>
    <r>
      <t>Zakres projektu obejmuje doposażenie Centrum Leczenia Niepłodności, w niezbędną aparaturę i pomocnicze urządzenia konieczne do zapewnienia usług ginekologicznych osobom poddającym się terapii. Sprzęt medyczny i p</t>
    </r>
    <r>
      <rPr>
        <i/>
        <sz val="10"/>
        <color theme="1"/>
        <rFont val="Calibri"/>
        <family val="2"/>
        <charset val="238"/>
        <scheme val="minor"/>
      </rPr>
      <t>omocnicze wyposażenie mają stanowić środek do celu, jakim jest ulepszenie funkcjonowanie jednostki (rozwiązania technologiczne). Zakupiona aparatura wykorzystywana będzie przez Klinikę Ginekologii i Położnictwa USK, która wcześniej nosiła nazwę Kliniki Rozrodczości i Położnictwa. Trzon zespołu lekarskiego, położnych i laboratoryjnego zajmuje się leczeniem niepłodności od ponad 30 lat. Szpital zajmuje się leczeniem operacyjnym wad narządu rodnego w celu jego odtworzenia i możliwości prokreacji. Klinika posiada na swoim koncie szereg sukcesów jak np. uzyskanie ciąży i prowadzenie jej ze szczęśliwym zakończeniem u pacjentek z wrodzonymi defektami narządu moczowo – płciowego. Niejednokrotnie przyjmowano pacjentki również z ościennych województw. Dlatego tak istotny jest dalszy rozwój Centrum Leczenia Nieplodności. Działania prowadzone w projekcie będą skupiały się wokół dostosowania pomieszczeń i doposażeniu laboratorium andrologicznego, sali operacyjnej/zabiegowej oraz pracowni ultrasonograficznej w niezbędną aparaturę jak np. USG ginekologiczno-położnicze czy szereg sprzętu i instrumentarium, które określa się jako endoskopowy sprzęt ginekologii operacyjnej. Aby rozpowszechniać fakt o funkcjonowaniu projektu, przewidziano także działania promocyjne, takie jak np. tablice pamiątkowa i informacyjne, wiadomości w mediach czy prasie i inne. Ze względu na ogólnopolski charakter projektu, planuje się działania dopasowane do bieżących trendów reklamowych. Na chwilę obecną USK jest referencyjnym Ośrodkiem dla Dolnego Śląska w zakresie badań prenatalnych, diagnostyce ginekologicznej, w tym ultrasonografii kontrastowej i zabiegowej. P</t>
    </r>
    <r>
      <rPr>
        <i/>
        <sz val="10"/>
        <rFont val="Calibri"/>
        <family val="2"/>
        <charset val="238"/>
        <scheme val="minor"/>
      </rPr>
      <t>rojekt wesprze natomiast województwo dolnośląskie w pretendowaniu do znaczącej roli w zakresie rozwoju ochrony zdrowia w kraju. Szczegółowy wykaz sprzętu planowanego do zakupu został przedstawiony w harmonogramie inwestycji.</t>
    </r>
  </si>
  <si>
    <t xml:space="preserve">Analizując problem niepłodności w społeczeństwie, istnieją 3 dokumenty obrazujące stan tej jednostki chorobowej: Mapa potrzeb zdrowotnych w zakresie nienowotworowych chorób układu płciowego meżczyzn dla województwa dolnośląskiego, Mapa potrzeb zdrowotnych w zakresie chorób układu moczowo-płciowego kobiet dla województwa dolnośląskiego oraz Mapa potrzeb zdrowotnych w zakresie lecznictwa szpitalnego dla województwa dolnoślaskiego. Jak stanowią zapisy dwóch pierwszych map, dane dotyczące prognoz zostały skumulowane w tzw. mapie szpitalnej - Mapa potrzeb zdrowotnych w zakresie lecznictwa szpitalnego dla województwa dolnoślaskiego. Z danych ujętych w w/w dokumencie wynika, że tendencja rozrodcza w województwie dolnośląskim na przestrzeni ostatnich lat jest spadkowa. Świadczy o tym zapis z 14160 strony: "Zgodnie z wynikami najnowszej prognozy demograficznej z 2014 r. liczba mieszkanców województwa dolnoslaskiego spadnie do 2029 r. w porównaniu do 2014 r. o 123,5 tys. osób, czyli o 4,2 proc. Spadek ten jest silniejszy niz dla Polski (3 proc.)". Problem szerzej opisany jest na stronach str. 1160-1163. Tendencję tę pokazują także prognozy tzw. łóżek szpitalnych, których liczba szacowana jest na coraz mniejszą, aniżeli obecnie występujące na oddziałach (str. 1343-1347). Jak stanowi zapis z str. 1347 dokumentu "(...) w województwie dolnoslaskim zapotrzebowanie na łózka na 100 tys. ludności spadnie do 25.14 (12%)". Projekt ma za zadanie przeciwdziałać zjawisku spadku demograficznego, stawiając na niwelowanie przyczyn uniemożliwiających parom posiadanie potomstwa. Działania zaplanowane w projekcie nie pokrywają się z innymi przedsięwzięciami o takim samym charakterze, bowiem w szpitalu dopiero podejmowane są kroki ku stworzeniu i formalnemu funkcjonowaniu Centrum Leczenia Niepłodności. 
</t>
  </si>
  <si>
    <t xml:space="preserve">Zgodnie z zapisami POIiŚ 2014-2020 celem osi IX programu jest zapewnienie dostępu ludności do infrastruktury ochrony zdrowia oraz poprawa efektywności systemu opieki zdrowotnej. Interwencja progrmu jest ukierunkowana na rozwój strategicznych elementów infrastruktury ochrony zdrowia o znaczeniu krajowym, które będą tworzyć warunki dla zwiększenia dostępu do niej wszystkim mieszkańcom. Z założenia powyższe przyczyznia się także do zmniejszenia nierówności w zakresie stanu zdrowia. Celem projektu USK jest zwiększenie dostępności, jakości oraz efektywności świadczeń zdrowotnych udzielanych w szpitalu. Realizacja projektu umozliwi rozwój Centrum Leczenia Niepłodności, wzbogaci ofertę swiadczeń i przyczyzni się do przyjmowania przez jednostkę wiekszej ilości pacjentów, co da pozytywny wynik finansowy i skróci czas oczekiwania na badania czy zabieg. Z infrastruktury wytworzonej w ramach projektu bedą mogły korzystać wszystkie pacjentki, nie tylko te które mają problem z niepłodnością. Realizacja projektu przyczyni się do szybszego powrotu kobiet na rynek pracy.  Tym samym projekt wpisuje się w cele określone w dokumentach programowych POIiŚ 2014-2020. Projekt jest zgodny z adekwatnymi mapami potrzeb zdrowotnych. </t>
  </si>
  <si>
    <t>Zgodnie z zapisami POIiŚ 2014-2020 i Szczegółowym opisem osi priorytetowych POIiŚ, przedsięwzięcia w ramach dzialania 9.2 nie stanowią, co do zasady, pomocy publicznej. Wsparcie nie będzie stanowiło pomocy publicznej w rozumieniu art.. 107 ust. 1 TFUE, bowiem nie wpływa ono na wymianę gospodarczą miedzy krajami członkowskimi.</t>
  </si>
  <si>
    <t>Zakup wyposażenia (etap 1) i dostosowanie pomieszczeń</t>
  </si>
  <si>
    <t>1. Ogłoszenie przetargu na zakup aparatury wnioskowanej ze środków Ministerstwa Zdrowia
2. Zakup urządzeń
3. Przygotowanie pomieszczenia do funkcjonowania Centrum Leczenia Niepłodności
4. Instalacja aparatury
5. Szkolenia/instruktaż (jeśli dotyczy)
6. Oddanie do uzytku wraz z uruchomieniem
( w tym wydatki kwalifikowalne 0 zł)</t>
  </si>
  <si>
    <t>Studium wykonalności</t>
  </si>
  <si>
    <t>1. Ogłoszenie przetargu na Wykonawcę 
2. Zlecenie usługi
3. Odbiór usługi
( w tym wydatki kwalifikowalne 0 zł)</t>
  </si>
  <si>
    <t>Zakup wyposażenia - etap 2</t>
  </si>
  <si>
    <t>1. Ogłoszenie przetargu na zakup aparatury wnioskowanej ze środków unijnych
2. Zakup urządzeń
3. Instalacja aparatury
4. Szkolenia/instruktaż (jeśli dotyczy)
5. Oddanie do użytku wraz z uruchominiem
( w tym wydatki kwalifikowalne 1125066 zł)</t>
  </si>
  <si>
    <t>1. Ogłoszenie przetargu na realizację zadań promocyjnych
2. Zlecenie usługi
3. Odbiór usługi
( w tym wydatki kwalifikowalne 6100 zł)</t>
  </si>
  <si>
    <t>POIiŚ.9.P.81</t>
  </si>
  <si>
    <t>POIiŚ.9.P.82</t>
  </si>
  <si>
    <t>POIiŚ.9.P.83</t>
  </si>
  <si>
    <t>POIiŚ.9.P.84</t>
  </si>
  <si>
    <t>POIiŚ.9.P.85</t>
  </si>
  <si>
    <t>POIiŚ.9.P.86</t>
  </si>
  <si>
    <t>POIiŚ.9.P.87</t>
  </si>
  <si>
    <t>POIiŚ.9.P.88</t>
  </si>
  <si>
    <t>POIiŚ.9.P.89</t>
  </si>
  <si>
    <t>POIiŚ.9.P.90</t>
  </si>
  <si>
    <t>POIiŚ.9.P.91</t>
  </si>
  <si>
    <t>Narzędzie 15</t>
  </si>
  <si>
    <t>Doposażenie jednostek organizacyjnych Szpitala Uniwersytekiego w Krakowie w celu utworzenia referencyjnego ośrodka leczenia niepłodności</t>
  </si>
  <si>
    <t>Nowoczesna diagnostyka i terapia kobiet w Szpitalu Klinicznym im. Prof. dr W. Orłowskiego CMKP w Warszawie dzięki wzmocnieniu potencjału infrastrukturalnego podmiotu</t>
  </si>
  <si>
    <t>5/2017</t>
  </si>
  <si>
    <t>POIS.09.01.00-00-0117/16</t>
  </si>
  <si>
    <t>Utworzenie Pediatrycznego Centrum Urazowego oraz rozbudowa i remont Szpitalnego Oddziału Ratunkowego w Instytucie „Centrum Zdrowia Matki Polki” w Łodzi wraz z przebudową lądowiska dla śmigłowców i zakupem sprzętu medycznego na potrzeby Oddziału</t>
  </si>
  <si>
    <t>INSTYTUT &amp;QUOT;CENTRUM ZDROWIA MATKI POLKI&amp;QUOT;</t>
  </si>
  <si>
    <t>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t>
  </si>
  <si>
    <t>POIS.09.01.00-00-0128/16</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</si>
  <si>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</si>
  <si>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</si>
  <si>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Bialska 104/118</t>
  </si>
  <si>
    <t>Projekt obejmuje budowę całodobowego lądowiska dla śmigłowców ratunkowych wraz z niezbędną infrastrukturą towarzyszącą oraz zakup sprzętu i wyposażenia medycznego SOR, OAiIT.</t>
  </si>
  <si>
    <t>POIS.09.01.00-00-0135/16</t>
  </si>
  <si>
    <t xml:space="preserve">Doposażenie Działu Diagnostyki Obrazowej w sprzęt specjalistyczny w ramach funkcjonującego Centrum Urazowego w Wojewódzkim Szpitalu Specjalistycznym w Olsztynie </t>
  </si>
  <si>
    <t>WOJEWÓDZKI SZPITAL SPECJALISTYCZNY W OLSZTYNIE</t>
  </si>
  <si>
    <t>POIS.09.01.00-00-0136/16</t>
  </si>
  <si>
    <t>Wzmocnienie potencjału diagnostyczno-terapeutycznego Centrum Urazowego Szpitala Uniwersyteckiego w Krakowie dla poprawy wyników leczenia ofiar wypadków w Małopolsce</t>
  </si>
  <si>
    <t>SAMODZIELNY PUBLICZNY ZAKŁAD OPIEKI ZDROWOTNEJ SZPITAL UNIWERSYTECKI W KRAKOWIE</t>
  </si>
  <si>
    <t>POIS.09.01.00-00-0138/17</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</si>
  <si>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</si>
  <si>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UNIWERSYTECKI SZPITAL KLINICZNY IM. JANA MIKULICZA-RADECKIEGO WE WROCŁAWIU</t>
  </si>
  <si>
    <t>POIS.09.01.00-00-0244/17</t>
  </si>
  <si>
    <t>Zwiększenie bezpieczeństwa zdrowotnego mieszkańców poprzez budowę lądowiska dla śmigłowców ratunkowych w Zespole Opieki Zdrowotnej w Szczytnie</t>
  </si>
  <si>
    <t>ZESPÓŁ OPIEKI ZDROWOTNEJ W SZCZYTNIE</t>
  </si>
  <si>
    <t>Szczytno</t>
  </si>
  <si>
    <t>12-100</t>
  </si>
  <si>
    <t>Żołnierska 18</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</si>
  <si>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</si>
  <si>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Mikołaja Kopernika 36</t>
  </si>
  <si>
    <t>Zakres działań inwestycyjnych niniejszego projektu: I. ZAKUP APARATURY MEDYCZNEJ (przewidywany koszt całkowity i kwalifikowany tego zadania: 1 988 475,00 zł). Zadanie to będzie polegało na doposażeniu oddziałów znajdujących się w obszarze centrum urazowego dla dorosłych funkcjonującego w SU w Krakowie, w celu poprawy skuteczności leczenia ofiar różnego rodzaju wypadków. W związku z tym SP ZOZ Szpital Uniwersytecki w Krakowie planuje zakup następujących sprzętów: 1) Urządzenie do wysokoobjętościowej szybkiej transfuzji dożylnej płynów (1 szt.) - pozwoli na szybką transfuzję dożylną płynów infuzyjnych, w tym przede wszystkim krwi, co jest niezwykle ważne w przypadku pacjenta pourazowego, który w wyniku odniesionych w wypadku obrażeń utracił jej znaczną ilość. Planowana lokalizacja: Szpitalny Oddział Ratunkowy; 2) Zestaw do endoskopowego tamowania ciężkich krwotoków (1 szt.) - sprzęt ten będzie służył tamowaniu u pacjentów centrum urazowego dla dorosłych ciężkich krwawień z przewodu pokarmowego. Planowana lokalizacja: Oddział Kliniczny Chirurgii Endoskopowej, Metabolicznej oraz Nowotworów Tkanek Miękkich; 3) Wózki umożliwiające diagnozę radiologiczną (10 szt.) – sąto wózki transportowe o zaawansowanej technologii, które pozwolą na przeprowadzenie diagnozy radiologicznej dorosłego pacjenta pourazowego już w trakcie jego przewożenia tym wózkiem na dany oddział. Planowana lokalizacja: Szpitalny Oddział Ratunkowy; 4) Zaawansowane wózki transportowe umożliwiające przewożenie chorych w trakcie zabiegów resuscytacyjnych (5 szt.) – są to wózki transportowe o zaawansowanej technologii, na których możliwe jest jednoczesne przewożenie pacjenta pourazowego na dany oddział szpitalny i przeprowadzenie zabiegów resuscytacyjnych. Planowana lokalizacja: Szpitalny Oddział Ratunkowy; 5) Zaawansowane wózki transportowe umożliwiające przewożenie chorych w trakcie zabiegów resuscytacyjnych (3 szt.) – jak w pkt. 4). Planowana lokalizacja: Oddział Kliniczny Chirurgii Ogólnej i Obrażeń W</t>
  </si>
  <si>
    <t>Borowska 213</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</si>
  <si>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</si>
  <si>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Marii Curie-Skłodowskiej 12</t>
  </si>
  <si>
    <t>KRYTERIA WYBORU PROJEKTÓW - Działanie 9.2  kryteria właściwe dla projektów z zakresu chorób psychicznych - dodatkowe formalne</t>
  </si>
  <si>
    <r>
      <t>Podmiot leczniczy udziela świadczeń opieki zdrowotnej na podstawie umowy zawartej z Dyrektorem oddziału wojewódzkiego NFZ o udzielanie świadczeń opieki w rodzaju opieka psychiatryczna i leczenie uzależnień (świadczenia gwarantowane realizowane w warunkach stacjonarnych) w zakresie zbieżnym z zakresem projektu lub na podstawie innych umów finansowanych ze środków publicznych</t>
    </r>
    <r>
      <rPr>
        <sz val="7"/>
        <color theme="1"/>
        <rFont val="Calibri"/>
        <family val="2"/>
        <charset val="238"/>
        <scheme val="minor"/>
      </rPr>
      <t xml:space="preserve"> 5</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rodzajuopieka psychiatryczna i leczenie uzależnień (świadczenia gwarantowane realizowane w warunkach stacjonarnych) w zakresie zbieżnym z zakresem projektu najpóźniej w kolejnym okresie kontraktowania świadczeń po zakończeniu realizacji projektu lub na podstawie innych umów finansowanych ze środków publicznych </t>
    </r>
    <r>
      <rPr>
        <sz val="7"/>
        <color theme="1"/>
        <rFont val="Calibri"/>
        <family val="2"/>
        <charset val="238"/>
        <scheme val="minor"/>
      </rPr>
      <t>6</t>
    </r>
    <r>
      <rPr>
        <sz val="10"/>
        <color theme="1"/>
        <rFont val="Calibri"/>
        <family val="2"/>
        <charset val="238"/>
        <scheme val="minor"/>
      </rPr>
      <t xml:space="preserve">
</t>
    </r>
    <r>
      <rPr>
        <sz val="7"/>
        <color theme="1"/>
        <rFont val="Calibri"/>
        <family val="2"/>
        <charset val="238"/>
        <scheme val="minor"/>
      </rPr>
      <t xml:space="preserve"> 5 W przypadku projektów, w ramach których nie przewiduje się zwiększenia zakresu udzielania świadczeń opieki zdrowotnej. Spełnienie tego warunku będzie elementem kontroli w czasie realizacji projektu oraz po zakończeniu jego realizacji w ramach tzw. kontroli trwałości.
 6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 xml:space="preserve">.
</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</si>
  <si>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7"/>
        <color theme="1"/>
        <rFont val="Calibri"/>
        <family val="2"/>
        <charset val="238"/>
        <scheme val="minor"/>
      </rPr>
      <t>9</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7"/>
        <color theme="1"/>
        <rFont val="Calibri"/>
        <family val="2"/>
        <charset val="238"/>
        <scheme val="minor"/>
      </rPr>
      <t>10</t>
    </r>
    <r>
      <rPr>
        <sz val="10"/>
        <color theme="1"/>
        <rFont val="Calibri"/>
        <family val="2"/>
        <charset val="238"/>
        <scheme val="minor"/>
      </rPr>
      <t xml:space="preserve">  budowy nowego obiektu; 
• • w zakresie zakupu wyrobów medycznych – zakres projektu powinien być zgodny z warunkami określonymi w rozporządzeniu Ministra Zdrowia z dnia 22 listopada 2013 r. w sprawie świadczeń gwarantowanych z zakresuopieka psychiatryczna i leczenie uzależnień (świadczenia gwarantowane realizowane w warunkach stacjonarnych)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t>
    </r>
    <r>
      <rPr>
        <sz val="7"/>
        <color theme="1"/>
        <rFont val="Calibri"/>
        <family val="2"/>
        <charset val="238"/>
        <scheme val="minor"/>
      </rPr>
      <t>9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10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t>
    </r>
    <r>
      <rPr>
        <sz val="10"/>
        <color theme="1"/>
        <rFont val="Calibri"/>
        <family val="2"/>
        <charset val="238"/>
        <scheme val="minor"/>
      </rPr>
      <t xml:space="preserve">
</t>
    </r>
  </si>
  <si>
    <t>formalne dla działania 9.2
(kryterium nr 16.1) - kryterium dostępu</t>
  </si>
  <si>
    <t>KRYTERIA WYBORU PROJEKTÓW - Działanie 9.2  kryteria właściwe dla projektów z zakresu chorób psychicznych - merytoryczne I stopnia</t>
  </si>
  <si>
    <t>merytoryczne I stopnia dla działania 9.2
(kryterium nr 1) - kryterium premiujące - 6 pkt.</t>
  </si>
  <si>
    <t>merytoryczne I stopnia dla działania 9.2
(kryterium nr 2.1.) - kryterium premiujące - 3 pkt.</t>
  </si>
  <si>
    <t>merytoryczne I stopnia dla działania 9.2
(kryterium nr 2.2.)- kryterium premiujące - 3 pkt.</t>
  </si>
  <si>
    <t>merytoryczne I stopnia dla działania 9.2
(kryterium nr 2.3.)- kryterium premiujące - 3 pkt.</t>
  </si>
  <si>
    <t>merytoryczne I stopnia dla działania 9.2
(kryterium nr 2.4.)- kryterium premiujące - 2 pkt.</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</si>
  <si>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</si>
  <si>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merytoryczne I stopnia dla działania 9.2
(kryterium nr 3)- kryterium premiujące - 8 pkt.</t>
  </si>
  <si>
    <r>
      <t xml:space="preserve">Przedstawienie przez wnioskodawcę zatwierdzonego przez podmiot tworzący programu restrukturyzacji </t>
    </r>
    <r>
      <rPr>
        <i/>
        <sz val="7"/>
        <color theme="1"/>
        <rFont val="Calibri"/>
        <family val="2"/>
        <charset val="238"/>
        <scheme val="minor"/>
      </rPr>
      <t>18</t>
    </r>
    <r>
      <rPr>
        <i/>
        <sz val="10"/>
        <color theme="1"/>
        <rFont val="Calibri"/>
        <family val="2"/>
        <charset val="238"/>
        <scheme val="minor"/>
      </rPr>
      <t xml:space="preserve"> podmiotu leczniczego  zaktualizowanego w oparciu o dane wynikające z map potrzeb zdrowotnych zawierającego działania prowadzące do poprawy jego efektywności.
</t>
    </r>
    <r>
      <rPr>
        <i/>
        <sz val="7"/>
        <color theme="1"/>
        <rFont val="Calibri"/>
        <family val="2"/>
        <charset val="238"/>
        <scheme val="minor"/>
      </rPr>
      <t>18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r>
      <rPr>
        <i/>
        <sz val="10"/>
        <color theme="1"/>
        <rFont val="Calibri"/>
        <family val="2"/>
        <charset val="238"/>
        <scheme val="minor"/>
      </rPr>
      <t xml:space="preserve">
</t>
    </r>
  </si>
  <si>
    <t>merytoryczne I stopnia dla działania 9.2
(kryterium nr 4.1.)- kryterium premiujące - 2 pkt.</t>
  </si>
  <si>
    <t>merytoryczne I stopnia dla działania 9.2
(kryterium nr 4.2.)- kryterium premiujące - 4 pkt.</t>
  </si>
  <si>
    <t>merytoryczne I stopnia dla działania 9.2
(kryterium nr 5)- kryterium premiujące - 4 pkt.</t>
  </si>
  <si>
    <t xml:space="preserve">merytoryczne I stopnia dla działania 9.2
(kryterium nr 6)- kryterium premiujące - 1 pkt.
</t>
  </si>
  <si>
    <t>merytoryczne I stopnia dla działania 9.2
(kryterium nr 7)- kryterium premiujące - 6 pkt.</t>
  </si>
  <si>
    <t>merytoryczne I stopnia dla działania 9.2
(kryterium nr 8)- kryterium premiujące - 2 pkt.</t>
  </si>
  <si>
    <t>merytoryczne I stopnia dla działania 9.2
(kryterium nr 10)- kryterium premiujące - 4 pkt.</t>
  </si>
  <si>
    <r>
      <t xml:space="preserve">Udział przyjęć w trybie nagłym w stosunku do wszystkich przyjęć na oddziałach o charakterze zachowawczym </t>
    </r>
    <r>
      <rPr>
        <i/>
        <sz val="7"/>
        <color theme="1"/>
        <rFont val="Calibri"/>
        <family val="2"/>
        <charset val="238"/>
        <scheme val="minor"/>
      </rPr>
      <t xml:space="preserve">24, 25 </t>
    </r>
    <r>
      <rPr>
        <i/>
        <sz val="10"/>
        <color theme="1"/>
        <rFont val="Calibri"/>
        <family val="2"/>
        <charset val="238"/>
        <scheme val="minor"/>
      </rPr>
      <t xml:space="preserve">, objętym zakresem wsparcia </t>
    </r>
    <r>
      <rPr>
        <i/>
        <sz val="7"/>
        <rFont val="Calibri"/>
        <family val="2"/>
        <charset val="238"/>
        <scheme val="minor"/>
      </rPr>
      <t>26
24   Zgodnie z danymi dostępnymi na platformie danych Baza Analiz Systemowych i Wdrożeniowych.
25 Wg danych za rok poprzedzający rok składania wniosku o dofinansowanie.
26 Dotyczy projektów uwzględniających w zakresie projektu oddziały o charakterze zachowawczym.</t>
    </r>
  </si>
  <si>
    <t>merytoryczne I stopnia dla działania 9.2
(kryterium nr 11)- kryterium premiujące - 2 pkt.</t>
  </si>
  <si>
    <t>merytoryczne I stopnia dla działania 9.2
(kryterium nr 12)- kryterium premiujące - 1 pkt.</t>
  </si>
  <si>
    <t>merytoryczne I stopnia dla działania 9.2
(kryterium nr 13)- kryterium premiujące - 2 pkt.</t>
  </si>
  <si>
    <t>W obszarze zaburzeń psychicznych premiowane będą projekty realizowane przez podmioty, które zapewniają (lub które zobowiążą się do zapewnienia w wyniku realizacji projektu)  kompleksową opiekę psychiatryczną, obejmującą swoim zakresem podmiot udzielający świadczeń w pięciu formach leczenia: oddział dzienny , poradnia , izba przyjęć  lub szpitalny oddział ratunkowy , oddział całodobowy , zespół leczenia środowiskowego  na terenie jednego powiatu lub powiatów sąsiadujących./ W obszarze zaburzeń psychicznych premiowane będą projekty realizowane na rzecz wsparcia innych niż stacjonarne form opieki psychiatrycznej, tj. oddziałów dziennych lub ambulatoryjnej opieki psychiatrycznej (poradnie oraz zespoły leczenia środowiskowego).</t>
  </si>
  <si>
    <t>Dostępność świadczeń</t>
  </si>
  <si>
    <t>merytoryczne I stopnia dla działania 9.2
(kryterium nr 14)- kryterium premiujące - 4 pkt.</t>
  </si>
  <si>
    <r>
      <t xml:space="preserve">Wpływ projektu na zapewnienie </t>
    </r>
    <r>
      <rPr>
        <i/>
        <sz val="7"/>
        <color theme="1"/>
        <rFont val="Calibri"/>
        <family val="2"/>
        <charset val="238"/>
        <scheme val="minor"/>
      </rPr>
      <t>35</t>
    </r>
    <r>
      <rPr>
        <i/>
        <sz val="10"/>
        <color theme="1"/>
        <rFont val="Calibri"/>
        <family val="2"/>
        <charset val="238"/>
        <scheme val="minor"/>
      </rPr>
      <t xml:space="preserve">  kompleksowej opieki psychiatrycznej, obejmującej swoim zakresem udzielanie świadczeń w pięciu formach leczenia: oddział dzienny </t>
    </r>
    <r>
      <rPr>
        <i/>
        <sz val="7"/>
        <color theme="1"/>
        <rFont val="Calibri"/>
        <family val="2"/>
        <charset val="238"/>
        <scheme val="minor"/>
      </rPr>
      <t>36</t>
    </r>
    <r>
      <rPr>
        <i/>
        <sz val="10"/>
        <color theme="1"/>
        <rFont val="Calibri"/>
        <family val="2"/>
        <charset val="238"/>
        <scheme val="minor"/>
      </rPr>
      <t xml:space="preserve">, poradnia </t>
    </r>
    <r>
      <rPr>
        <i/>
        <sz val="7"/>
        <color theme="1"/>
        <rFont val="Calibri"/>
        <family val="2"/>
        <charset val="238"/>
        <scheme val="minor"/>
      </rPr>
      <t>37</t>
    </r>
    <r>
      <rPr>
        <i/>
        <sz val="10"/>
        <color theme="1"/>
        <rFont val="Calibri"/>
        <family val="2"/>
        <charset val="238"/>
        <scheme val="minor"/>
      </rPr>
      <t xml:space="preserve"> , izba przyjęć </t>
    </r>
    <r>
      <rPr>
        <i/>
        <sz val="7"/>
        <color theme="1"/>
        <rFont val="Calibri"/>
        <family val="2"/>
        <charset val="238"/>
        <scheme val="minor"/>
      </rPr>
      <t>38</t>
    </r>
    <r>
      <rPr>
        <i/>
        <sz val="10"/>
        <color theme="1"/>
        <rFont val="Calibri"/>
        <family val="2"/>
        <charset val="238"/>
        <scheme val="minor"/>
      </rPr>
      <t xml:space="preserve"> lub szpitalny oddział ratunkowy </t>
    </r>
    <r>
      <rPr>
        <i/>
        <sz val="7"/>
        <color theme="1"/>
        <rFont val="Calibri"/>
        <family val="2"/>
        <charset val="238"/>
        <scheme val="minor"/>
      </rPr>
      <t>39</t>
    </r>
    <r>
      <rPr>
        <i/>
        <sz val="10"/>
        <color theme="1"/>
        <rFont val="Calibri"/>
        <family val="2"/>
        <charset val="238"/>
        <scheme val="minor"/>
      </rPr>
      <t xml:space="preserve"> , oddział całodobowy </t>
    </r>
    <r>
      <rPr>
        <i/>
        <sz val="7"/>
        <color theme="1"/>
        <rFont val="Calibri"/>
        <family val="2"/>
        <charset val="238"/>
        <scheme val="minor"/>
      </rPr>
      <t>40</t>
    </r>
    <r>
      <rPr>
        <i/>
        <sz val="10"/>
        <color theme="1"/>
        <rFont val="Calibri"/>
        <family val="2"/>
        <charset val="238"/>
        <scheme val="minor"/>
      </rPr>
      <t xml:space="preserve"> , zespół leczenia środowiskowego </t>
    </r>
    <r>
      <rPr>
        <i/>
        <sz val="7"/>
        <color theme="1"/>
        <rFont val="Calibri"/>
        <family val="2"/>
        <charset val="238"/>
        <scheme val="minor"/>
      </rPr>
      <t>41</t>
    </r>
    <r>
      <rPr>
        <i/>
        <sz val="10"/>
        <color theme="1"/>
        <rFont val="Calibri"/>
        <family val="2"/>
        <charset val="238"/>
        <scheme val="minor"/>
      </rPr>
      <t xml:space="preserve">  na terenie jednego powiatu lub powiatów sąsiadujących.
</t>
    </r>
    <r>
      <rPr>
        <i/>
        <sz val="7"/>
        <color theme="1"/>
        <rFont val="Calibri"/>
        <family val="2"/>
        <charset val="238"/>
        <scheme val="minor"/>
      </rPr>
      <t>35 W ramach projektu możliwe jest ubieganie się o dofinansowanie wydatków związanych z oddziałem całodobowym. Pozostałe wydatki ujęte w projekcie związane z wypełnieniem tego kryterium będą uznane za niekwalifikowalne Spełnienie tego warunku będzie elementem kontroli w czasie realizacji projektu oraz po zakończeniu jego realizacji w ramach tzw. kontroli trwałości.  
36 VIII część kodu resortowego: 2700, 2702, 2704, 2706, 2710.
37 VIII część kodu resortowego: 1700, 1702, 1704, 1706, 1710, 1750, 1790.
38 VIII część kodu resortowego: 4900.
39 VIII część kodu resortowego: 3300.
40 VIII część kodu resortowego: 4700, 4702, 4704, 4710, 4712, 4714, 4716.
41 VIII część kodu resortowego: 2730, 2732.</t>
    </r>
  </si>
  <si>
    <t>merytoryczne I stopnia dla działania 9.2
(kryterium nr 9)- kryterium premiujące - 3 pkt.</t>
  </si>
  <si>
    <t>merytoryczne I stopnia dla działania 9.2
(kryterium nr 15)- kryterium premiujące - 1 pkt.</t>
  </si>
  <si>
    <t>merytoryczne I stopnia dla działania 9.2
(kryterium nr 16)- kryterium premiujące - 2 pkt.</t>
  </si>
  <si>
    <t>Narzędzie 12</t>
  </si>
  <si>
    <t>Przebudowa istniejących Klinik Psychiatrycznych w Instytucie Psychiatrii i Neurologii - etap II</t>
  </si>
  <si>
    <t>2017.08</t>
  </si>
  <si>
    <t>Warszawa-Centrum</t>
  </si>
  <si>
    <t>Województwa z powiatami</t>
  </si>
  <si>
    <t>Dane kontaktowe osoby (osób) w instytucji składającej Plan działań do kontaktów roboczych</t>
  </si>
  <si>
    <t>Aneta Napiórkowska, Departament Funduszy Europejskich i e-Zdrowia, starszy specjalista 
tel. 22 53 00 314 , e-mail: a.napiorkowska@mz.gov.pl Małgorzata Iwanicka-Michałowicz,  DepartamentFunduszy Europejskich i e-Zdrowia, naczelnik, 
tel. 22 53 00 396, e-mail: m.iwanicka@mz.gov.pl</t>
  </si>
  <si>
    <t>Barbara Wiatrowska, Z-ca Dyrektora ds. Administracyjno – Technicznych
Aleksandra Januszkiewicz, St. Specjalista, Biuro Zarządzania Projektami</t>
  </si>
  <si>
    <t>1. Wsparcie oddziałów oraz innych jednostek organizacyjnych szpitali ponadregionalnych udzielających świadczeń zdrowotnych stacjonarnych i całodobowych na rzecz osób dorosłych, dedykowanych chorobom układu krążenia, nowotworowym, układu kostno – stawowo – mięśniowego, układu oddechowego, psychicznym (roboty budowlane, doposażenie).
Projekt zakłada reorganizację i restrukturzyację usług zdrowotnych w Instytucie Psychiatrii i Neurologii (IPiN), który jest jednostką o znaczeniu ponadregionalnym.</t>
  </si>
  <si>
    <t>Realizacja wynika bezpośrednio z potrzeb określonych w Narodowym Programie Zdrowia oraz Narodowym Programie Ochrony Zdrowia Psychicznego. Ponadto Kontrakt Terytorialny dla województwa mazowieckiego zakłada cele rozwojowe i przedsięwzięcia priorytetowe (rozdział 2, Art.. 5), gdzie projekt inwestycyjny IPiN wpisuje się w cel 9: Podniesienie jakości i dostępności usług w zakresie ochrony zdrowia, w szczególności: a) rozwój i racjonalizacja bazy ochrony zdrowia - inwestycje w infrastrukturę szpitali oraz innych jednostek świadczących usługi medyczne, inwestycje w ratownictwo medyczne, b) rozwój różnych form opieki skierowanej do osób starszych, w tym opieki długotrwałej i paliatywnej. Ponadto projekt jest zgodny z opisanymi wyżej celami długoterminowymi  (3,4) i celem operacyjnym operacyjnym C, które zostały sformułowane w Policy paper (Krajowych ramach strategicznych dla ochrony zdrowia na lata 2014-2020).  Cele długoterminowe: Cel nr 3: Projekt zakłada znaczne podniesienie jakości usług zdrowotnych (w obszarze zdrowia psychicznego poprzez przebudowę i modernizację wszystkich oddziałów psychiatrycznych w IPiN). Przewiduje się również, że projekt przyczyni się do poprawy efektywności systemu opieki zdrowotnej (przewidywany krótszy czas hospitalizacji), Cel nr 4: Projekt zakłada zwiększenie dostępności do wysokiej jakości usług zdrowotnych w priorytetowej dziedzinie, jaką jest psychiatria (poprawa warunków hospitalizacji skróci czas rekonwalescencji chorych, którzy będą kierowani do opieki ambulatoryjnej najszybciej jak to możliwe). Cele operacyjne: Cel C: Realizacja projektu spowoduje poprawę efektywności oraz dostosowanie organizacyjne do zmieniającej się sytuacji demograficznej i epidemiologicznej, ponadto przebudowane i nowocześnie wyposażone oddziały będą doskonałym zapleczem do badań naukowych oraz rozwoju technologicznego.  Ponadto niniejszy projekt w pełni wpisuje się w nadrzędny cel strategiczny nr 2 Mazowieckiego Programu polityki Zdrowotnej zdefiniowany jako „Optymalizacja dostępności do świadczeń opieki zdrowotnej”, szczególnie w cel operacyjny 2.2 „Poprawa infrastruktury podmiotów leczniczych” oraz  2.7 „Rozwój lecznictwa psychiatrycznego z ukierunkowaniem na psychiatrię środowiskową”. Działania mające na celu optymalizację do świadczeń opieki zdrowotnej w obszarze chorób psychicznych zawarto również w dokumencie programowym „Program przeciwdziałania wybranym problemom zdrowotnym w województwie mazowieckim na lat 2012-2017”, a także w kwestii rozwoju infrastruktury lecznictwa psychiatrycznego w Mazowieckim Programie Ochrony Zdrowia Psychicznego.  Projekt jest również komplementarny z celami Strategii UE dla regionu Morza Bałtyckiego na poziomie celu Zwiększenie dobrobytu, priorytet - Poprawa i promowanie zdrowia ludzkiego, z uwzględnieniem aspektów społecznych tej kwestii. Instytut Psychiatrii i Neurologii występuje na wszystkich mapach zdrowotnych regionu Polski centralnej, zwłaszcza odnosi się bezpośrednio do 9 mapy potrzeb pn. "Zaburzenia psychiczne" dla województwa mazowieckiego.</t>
  </si>
  <si>
    <t>Celem głównym projektu jest poprawa jakości świadczonych usług psychiatrycznych w systemie ochrony zdrowia oraz dostosowanie tych usług do standardów funkcjonujących w Unii Europejskiej. Na realizację powyższego celu wpłynąć ma osiągnięcie celu bezpośredniego projektu, który brzmi: poprawa jakości i skuteczności świadczeń udzielanych przez IPiN w Warszawie. Planowana jest poprawa stanu infrastruktury technicznej sal chorych oraz innych pomieszczeń w celu zapewnienia pacjentom warunków pobytu na jak najwyższym poziomie, poprawy komfortu obsługi pacjentów, a także warunków pracy personelu. Powstanie nowoczesnego zespołu obiektów wraz z wyposażeniem istotnie zwiększy możliwości lecznicze Klinik Psychiatrycznych. Planowane przedsięwzięcie ma na celu przyczynienie się do ograniczenia dysproporcji w infrastrukturze zdrowotnej. Dzięki dofinansowaniu lecznictwa psychiatrycznego i dostosowaniu pomieszczeń do obowiązujących przepisów, Instytut będzie mógł oferować usługi medyczne na wyższym poziomie. Nastąpi również zdecydowana poprawa warunków higieniczno-sanitarnych Klinik, na których przebywają pacjenci. Z punktu widzenia pracowników najważniejszy będzie wzrost komfortu pracy w jednostce. Personel będzie pracował w bardziej atrakcyjnym miejscu niż przed realizacją niniejszego projektu. Wdrożenie projektu przyniesie również szereg korzyści mających wpływ na rozwój społeczno-ekonomiczny regionu - Instytut stanie się atrakcyjnym podmiotem świadczenia usług medycznych. Inwestycja przyczyni się znacząco do niwelowania różnic w dostępie do gwarantowanych świadczeń zdrowotnych, co ma istotne znaczenie w kontekście rozwoju społeczno – gospodarczego kraju. Powyższe niewątpliwie przełoży się na poprawę efektów zdrowotnych uzyskiwanych w populacji pacjentów zarówno województwa, jak i kraju, co pozytywnie będzie oddziaływać na rozwój społeczno-gospodarczy Polski. Projekt przyczyni się również, do zniwelowania ograniczeń w dostępie do świadczeń zdrowotnych dla osób niepełnosprawnych.  Z przeprowadzonej analizy popytu wynika, że zapotrzebowanie na usługi świadczone w zakresie tej grupy chorób, jest duże. Stąd też zabezpieczenie w tym zakresie świadczeń, na wysokim poziomie, wymaga ciągłego inwestowania w nowoczesny specjalistyczny sprzęt medyczny, a także unowocześnianie, dostosowywanie infrastruktury technicznej do obowiązujących wymogów prawa oraz potrzeb pacjentów. Objęcie projektem wszystkich wymagających remontu oddziałów psychiatrycznych jest odzwierciedleniem komplementarnego podejścia do zagadnienia, gdzie etap drugi projektu konsekwentnie realizuje wyznaczony cel IX osi priorytetowej Programu Infrastruktura i Środowisko na lata 2014-2020 w zakresie poprawy opieki zdrowotnej poprzez kontynuację modernizacji pozostałych niewyremontowanych w pierwszej fazie oddziałów psychiatrycznych Instytutu.</t>
  </si>
  <si>
    <r>
      <t xml:space="preserve">Przedmiotem planowanego przedsięwzięcia jest rozszerzenie aktualnej inwestycji pod nazwą „Przebudowa istniejących klinik psychiatrycznych - Etap I” o przebudowę oddziałów F9 w III Klinice Psychiatrycznej oraz F10 w I Klinice Psychiatrycznej – budynek F1’, (które nie zostały uwzględnione w pierwotnej wersji projektu). Jednocześnie planowany jest zakup sprzętu medycznego oraz wyposażenia dla wszystkich przebudowanych budynków, zarówno w ramach Etapu I jak i II ww. inwestycji (F1, F2, F3, F4) oraz dla budynku F1’, który w dalszej kolejności przewidziany jest do realizacji w Etapie II. Prace inwestycyjne wykonywane są na terenie Instytutu Psychiatrii i Neurologii, który ma swoją siedzibę w Warszawie, przy ul. Sobieskiego 9. W pawilonach F1, F2, F3, F4, F1’ mieści się obecnie 10 oddziałów psychiatrycznych o różnych profilach. Zaplanowane prace obejmują również budynek F1' (wzorem prac wykonanych w budynkach z Etapu I - F1, F2, F3, F4) modernizację infrastruktury technicznej, zakup niezbędnego sprzętu medycznego oraz wyposażenia bytowego obiektu. W wyniku realizacji projektu nie będą tworzone nowe elementy infrastruktury.  Realizowana przebudowa budynku F1' stanowiąca II etap inwestycji ma na celu polepszenie warunków hospitalizacji w szpitalu dla pacjentów oraz warunków pracy personelu, a także, dostosowanie do obowiązujących przepisów. Projekt nie przewiduje zwiększenia ilości łóżek w oddziałach ani zwiększenia liczby personelu. Przebudowa wszystkich istniejących pięciu pawilonów nawiązuje do obecnego systemu organizacyjnego i nie narusza powiązań funkcjonalnych zespołu szpitala. Funkcja szpitalna budynku nie uległa zmianie. W chwili obecnej zaawansowanie robót inwestycyjnych w przedsięwzięciu szacuje się </t>
    </r>
    <r>
      <rPr>
        <i/>
        <sz val="11"/>
        <color indexed="8"/>
        <rFont val="Calibri"/>
        <family val="2"/>
        <charset val="238"/>
      </rPr>
      <t>na 80%</t>
    </r>
    <r>
      <rPr>
        <i/>
        <sz val="11"/>
        <rFont val="Calibri"/>
        <family val="2"/>
        <charset val="238"/>
      </rPr>
      <t xml:space="preserve">. Do tej pory w I Etapie przebudowano trzy budynki tj. F4, F3 i F2 mieszczące sześć oddziałów psychiatrycznych. Uzyskano również dopuszczenie do użytkowania ww. oddziałów. Obecnie </t>
    </r>
    <r>
      <rPr>
        <i/>
        <sz val="11"/>
        <color indexed="8"/>
        <rFont val="Calibri"/>
        <family val="2"/>
        <charset val="238"/>
      </rPr>
      <t>(czerwiec 2017</t>
    </r>
    <r>
      <rPr>
        <i/>
        <sz val="11"/>
        <rFont val="Calibri"/>
        <family val="2"/>
        <charset val="238"/>
      </rPr>
      <t xml:space="preserve">) trwa przebudowa ostatniego budynku F1 stanowiąca ostatnią część realizowanego projektu z etapu I.  Realizację II etapu inwestycji pn. "Przebudowa istniejęcych klinik psychiatrycznych - Etap II" rozpoczęto jako przedsięwzięcie komplementarne do Etapu I, a poprzez planowany zakup wyposażenia bytowego i aparatury medycznej całość inwestycji kompleksowo i wyczerpująco odpowiada na zapotrzebowanie społeczne. </t>
    </r>
  </si>
  <si>
    <t>Projekt wpisuje się w "Mapę potrzeb zdrowotnych dla Polski " (rozdział 2.1.9: "Zaburzenia psychiczne"). Z danych umieszczonych w ww. mapie chorobowość rejestrowana  wyniosła odpowiednio: leczenie uzależnień: 933,4 tys. chorych; schizofrenia 279,4 tys. chorych; zaburzenia organiczne 695,2 tys. chorych; zaburzenia zachowania i emocji 370 tys. chorych. Zdecydowana większość hospitalizacji została sprawozdana jako "opieka psychiatryczna i leczenie uzależnień", co stanowi 97% hospitalizacji z powodu zaburzeń psychicznych w Polsce. Natomiast hospitalizacje w ramach lecznictwa szpitalnego (kod 3 - "leczenie szpitalne") stanowiły 3% hospitalizacji w skali kraju. Odnosząc się do powyższego - Instytut Psychiatrii i Neurologii w Warszawie w 2014 roku sprawozdał 0,91 tys. hospitalizacji dla 0,84 tys. pacjentów. Tym samym 0,11 % hospitalizacji z całego kraju odnotowano u Wnioskodawcy. Ważnym elementem z punktu widzenia zaburzeń psychicznych jest kompleksowość placówek psychiatrycznych. Biorąc pod uwagę czy świadczeniodawca dysponował w 2014 r. oddziałem dziennym, poradnią psychiatryczną, izbą przyjęć, zespołem leczenia środowiskowego oraz oddziałem całodobowym stwierdzono, iż na terenie Polski znajdowało się 25 placówek (w tym IPiN) obejmujących wszystkie wymienione formy leczenia. Mając na uwadze powyższe należy uznać, iż Instytut Psychiatrii i Neurologii spełnia wszelkie wymogi kompleksowej placówki lecznictwa psychiatrycznego, dysponując wszystkimi jednostkami organizacyjnymi wymienionymi w  "Mapie potrzeb zdrowotnych dla Polski". Realizacja niniejszego projektu wynika ponadto z potrzeb określonych w Narodowym Programie Zdrowia, Narodowym Programie Ochrony Zdrowia Psychicznego oraz  w Mazowieckim Programie Ochrony Zdrowia Psychicznego, określającym kierunki rozwoju psychiatrii na Mazowszu. Realizacja inwestycji przyczyni się podniesienia jakości i skuteczności leczenia chorych z zaburzeniami psychicznymi.</t>
  </si>
  <si>
    <t xml:space="preserve">Wnioskowany projekt wpisuje się w interwencje Programu Operacyjnego Infrastruktura i Środowisko 2014-2020 i wypełnia cele Osi Priorytetowej IX - Wzmocnienie strategicznej infrastruktury ochrony zdrowia. Zgodnie z celami szczegółowymi  IX Osi, interwencja programu powinna być ukierunkowana na rozwój strategicznych elementów infrastruktury ochrony zdrowia o znaczeniu krajowym poprzez m.in. inwestycje w zakresie poprawy wyposażenia i funkcjonowania podmiotów leczniczych udzielających świadczeń opieki zdrowotnej dedykowanych chorobom psychicznym. IPiN należy do wiodących w Polsce, wysokospecjalistycznych, nowoczesnych i dobrze zorganizowanych ośrodków kliniczno-naukowych. Nowoczesne zaplecze aparaturowe oraz wyspecjalizowany zespół zapewniają pacjentom z całego kraju diagnostykę i leczenie na poziomie standardów światowych, najwyższą precyzję i technologię, wysoką skuteczność i unikalne metody leczenia. Instytut prowadzi działalność diagnostyczną, leczniczą i naukowo-badawczą. Działalność kliniczna prowadzona jest we współpracy z wieloma ośrodkami zajmującymi się diagnostyką i leczeniem zaburzeń psychicznych w Polsce i na świecie w oparciu o najnowsze, uznane schematy postępowania terapeutycznego. Jednocześnie wdrażane są nowe metody lecznicze o charakterze nowatorskim i eksperymentalnym. Przedmiotowy projekt, dzięki któremu poprawi się jakość udzielanych świadczeń opieki zdrowotnej na rzecz pacjentów dotkniętych chorobami psychicznymi jest inwestycją kluczową i ma charakter strategiczny. Projekt przyczyni się do realizacji celów działania 9.2 Infrastruktura ponadregionalnych podmiotów leczniczych poprzez remont istniejącego IPiN. Przedmiotowy projekt wpłynie na poprawę jakości i dostępności udzielanych świadczeń zdrowotnych na rzecz pacjentów z chorobami psychicznymi oraz efektywności systemu ochrony zdrowia.
Zdrowie psychiczne jest jednym z priorytetowych obszarów ochrony zdrowia i ma zasadnicze znaczenie dla jakości życia, umożliwiając ludziom doświadczać sensowności życia, pozwalając im być twórczymi i aktywnymi obywatelami (Deklaracja o ochronie zdrowia psychicznego dla Europy ). Dlatego, najpierw w planie działań na Rzecz Ochrony Zdrowia Psychicznego dla Europy a następnie w Narodowym Programie Ochrony Zdrowia Psychicznego (2010) przyjęto, iż ochrona zdrowia psychicznego będzie jednym z najważniejszych instrumentów poprawy zdrowia psychicznego całej populacji. </t>
  </si>
  <si>
    <t>Projekt nie zalicza się do inwestycji generujących dochód. Jest skierowany do wszystkich pacjentów, którym należy udzielić świadczeń w zakresie chorób psychicznych, w ramach gwarantowanych przez państwo świadczeń zdrowotnych. Tym samym Projekt nie wiąże się z przyznaniem pomocy publicznej.
Art. 107. ust. 1 Traktatu o funkcjonowaniu Unii Europejskiej (TFUE) stanowi, iż z zastrzeżeniem wyjątków przewidzianych w Traktacie, każda pomoc udzielana przez państwo członkowskie lub ze źródeł państwowych, w jakiejkolwiek formie, która narusza lub grozi naruszeniem konkurencji przez uprzywilejowanie niektórych przedsiębiorstw lub produkcji niektórych towarów, jest niezgodna z zasadami wspólnego rynku w zakresie, w jakim wpływa negatywnie na wymianę handlową pomiędzy państwami członkowskimi. Wsparcie dla przedsiębiorstwa podlega przepisom pomocy publicznej, o ile jednocześnie spełnione są następujące przesłanki:
1. udzielane jest ono przez Państwo lub ze środków państwowych,
2. przedsiębiorstwo uzyskuje przysporzenie na warunkach korzystniejszych od oferowanych na rynku,
3. ma charakter selektywny (uprzywilejowuje określone przedsiębiorstwo lub przedsiębiorstwa albo produkcję określonych towarów),
4. grozi zakłóceniem lub zakłóca konkurencję oraz wpływa na wymianę handlową między państwami członkowskimi UE.
Definicja ,,przedsiębiorstwa” w prawie UE obejmuje zakresem wszystkie kategorie podmiotów zaangażowanych w działalność gospodarczą, niezależnie od formy prawnej tych podmiotów i źródeł ich finansowania (orzeczenie w sprawie C-41/90 Höfner i Elser przeciwko Macrotron GmbH,
Zb. Orz. TS 1991, s. I-1979). Fakt, iż są to podmioty nienastawione na zysk  (non-profit organisation ) nie ma znaczenia. (Orzeczenie z dnia 21 września 1999 r. w sprawie Albany, sprawa C-67/96.
Zb/ Orz TS 1999, s. I-5751).W odniesieniu do podmiotów świadczących usługi medyczne Europejski Trybunał Sprawiedliwości wypowiedział się m.in. w sprawie Abdon Vanbreakel (sprawa C 368/98,
Zb. Orz. TS 2001, s. I-5363), w uzasadnieniu wyroku z dnia 12 lipca 2001 r. Trybunał stwierdził, iż działalnością gospodarczą jest także działalność w zakresie usług medycznych świadczonych w szpitalach. Analogicznie wypowiedział się w wyroku z dnia 12 lipca 2001 r. w sprawie B.S.M. Geraets – Smits/Stichting Ziekenfonds (sprawa C 157/99, Zb. Orz. TS 2001, s. I-5473), wyrażając opinię, iż usługi medyczne są pokrywane bezpośrednio przez pacjenta czy też przez władze publiczne bądź fundusze zdrowia.
Niezwykle istotna dla pełnego zobrazowania zagadnienia pomocy publicznej jest jednak Decyzja Komisji Europejskiej z dn.28 listopada 2005 r. w sprawie stosowania art. 86 ust. 2 Traktatu WE do pomocy państwa w formie rekompensaty z tytułu świadczenia usług publicznych, przyznawanej przedsiębiorstwom realizującym usługi świadczone w ogólnym interesie gospodarczym (Dz. Urz. UE L 312, z dnia 29 listopada 2005 r.). Zgodnie z ww. decyzją, w przypadku, gdy planowane wsparcie dla „szpitala” stanowi rekompensatę z tytułu wykonywania usług świadczonych w ogólnym interesie gospodarczym, która stanowi pomoc publiczną w rozumieniu art. 87 ust. 1 TWE, nie podlega ono notyfikacji do KE (zakres art. 87 ust. 1 TWE zawiera się w art. 107 ust. 1 TFUE).
Reasumując: Realizacja projektu nie narusza i nie grozi naruszeniem konkurencji przez uprzywilejowanie niektórych przedsiębiorstw lub produkcji niektórych towarów oraz nie wpływa negatywnie na wymianę handlową pomiędzy państwami członkowskimi, a Instytut działa w publicznym systemie opieki zdrowotnej w ramach monopolu prawnego, dotyczącego odpowiednich rodzajów działalności i nie prowadzi działalności w żadnym innym zliberalizowanym sektorze.</t>
  </si>
  <si>
    <t xml:space="preserve">Planowany okres realizacji projektu: </t>
  </si>
  <si>
    <t>Planowana data rozpoczęcia:</t>
  </si>
  <si>
    <t xml:space="preserve">Planowana data zakończenia: </t>
  </si>
  <si>
    <t xml:space="preserve">Planowana data złożenia wniosku 
o dofinansowanie </t>
  </si>
  <si>
    <t>Planowany koszt całkowity [PLN]</t>
  </si>
  <si>
    <t>Planowane dofinansowanie UE [%]</t>
  </si>
  <si>
    <t>Roboty budowlane 01</t>
  </si>
  <si>
    <t>przygotowanie inwestycji w postaci projektu budowlanego  na potrzeby przebudowy oddziałów F9 i F10 znajdujących się w budynku F1'.</t>
  </si>
  <si>
    <t>Roboty budowlane 02</t>
  </si>
  <si>
    <t>wykonanie podstawowych robót budowlanych celem przebudowy oddziałów F9 i F10 znajdujących się w budynku F1'.</t>
  </si>
  <si>
    <t>Roboty budowlane 03</t>
  </si>
  <si>
    <t>nadzór inwestorski i autorski robót budowlanych oddziałów F9 i F10 znajdujących się w budynku F1'.</t>
  </si>
  <si>
    <t>Doposażenie oddziałów klinik psychiatrycznych</t>
  </si>
  <si>
    <t>Zakup sprzętu medycznego oraz wyposażenia bytowego na potrzeby przebudowanych budynków: F1, F2, F3, F4, F1' , w których funkcjonują Kliniki Psychiatryczne.</t>
  </si>
  <si>
    <t>Wskaźniki</t>
  </si>
  <si>
    <t>231 666 ( w roku 2023 wg SL 2014)</t>
  </si>
  <si>
    <t>89 000 000 PLN</t>
  </si>
  <si>
    <t>Liczba remontowanych budynbków, w których uwzględniono dostępność dla osób niepełnosprawnych</t>
  </si>
  <si>
    <t>Aldona Orłowska, Departament Funduszy Europejskich i e-Zdrowia, główny specjalista, 
tel. 22 53 00 392, e-mail: a.orlowska@mz.gov.pl
Małgorzata Iwanicka-Michałowicz,  Departament Funduszy Europejskich i e-Zdrowia, naczelnik, 
tel. 22 53 00 396, e-mail: m.iwanicka@mz.gov.pl</t>
  </si>
  <si>
    <t>* kwoty w kol. wkład UE i wkład krajowy podano w zaokrągleniu do dwóch miejsc po przecinku</t>
  </si>
  <si>
    <t>POIiŚ.9.P.80</t>
  </si>
  <si>
    <t>POIiŚ.9.P.80, POIiŚ.9.P.81, POIiŚ.9.P.82, POIiŚ.9.P.83, POIiŚ.9.P.84, POIiŚ.9.P.85, POIiŚ.9.P.86, POIiŚ.9.P.87, POIiŚ.9.P.88, POIiŚ.9.P.89, POIiŚ.9.P.90, POIiŚ.9.P.91</t>
  </si>
  <si>
    <t>POIiŚ.9.P.80, POIiŚ.9.P.81, POIiŚ.9.P.82, POIiŚ.9.P.83, POIiŚ.9.P.84, POIiŚ.9.P.85, POIiŚ.9.P.86, POIiŚ.9.P.87, POIiŚ.9.P.88, POIiŚ.9.P.89, POIiŚ.9.P.90</t>
  </si>
  <si>
    <t>1 027 500,00 zł brutto  (koszt niekwalifikowany)</t>
  </si>
  <si>
    <t>Efektywność kosztowa będzie przede wszystkim związana z przebudową oddziałów z wykorzystaniem nowoczesnej technologii oraz wymianą instalacji. W związku z tym planowane jest zmniejszenie zużycia wody, energii oraz ciepła. Ponadto polepszenie warunków bytowych, diagnostycznych i zabiegowych pacjentów wpłynie korzystnie na szybkość procesu rekonwalescencji. Przewiduje się również optymalizację zatrudnienia wśród pracowników obsługi i sanitariuszy - ze względu na znaczące ułatwienia w pracach porządkowych i konserwatorskich, łatwe dostępy do łóżek i poprawę warunków higieniczno-sanitarnych. Pozyskanie środków zewnętrznych na konieczne inwestycje było ważną częścią planu restrukturyzacyjnego w 2013 roku.</t>
  </si>
  <si>
    <t xml:space="preserve">Przedmiotem działalności Instytutu Psychiatrii i Neurologii (IPiN) jest świadczenie usług diagnostyczno-terapeutyczno-rehabilitacyjnych w zakresie neurologii, neurochirurgii, psychiatrii i nauk pokrewnych. Ponadto, Instytut prowadzi innowacyjne badania naukowe oraz prace badawczo-rozwojowe, które znajdują zastosowanie w praktyce klinicznej. Instytut realizuje także zadania dydaktyczne poprzez kształcenie młodych kadr na studiach doktoranckich. 
IPiN jest ponadregionalną placówką leczniczo-naukową, unikalną w skali kraju, w której wysokospecjalistyczna kadra medyczna podejmuje leczenie najtrudniejszych przypadków chorobowych z całego kraju z wykorzystaniem nowatorskich badań i metod w zakresie: neurobiologicznych uwarunkowań chorób, markerów chorób naczyniowych i zwyrodnieniowych, genetycznych uwarunkowań chorób układu nerwowego, neuroprzekaźnikowych i molekularnych podstaw procesów motywacyjnych związanych z działaniem środków uzależniających, rehabilitacji w zakresie chorób psychicznych i neurologicznych. Taka kompleksowa forma opieki nad pacjentem zapewnia szybką diagnozę oraz zindywidualizowane, profilowane oddziaływania terapeutyczne. Międzynarodowa współpraca naukowa Instytutu umożliwia hospitalizowanym pacjentom dostęp do najnowszych osiągnięć w diagnostyce i farmakoterapii. Obecnie w strukturach IPiN wśród 118 pracowników naukowych zatrudnionych jest 11 profesorów zwyczajnych, 9 profesorów nadzwyczajnych oraz 12 doktorów habilitowanych. Według danych statystycznych Ministerstwa Nauki i Szkolnictwa Wyższego, pozycja Instytutu, jako placówki naukowej systematycznie wzrasta, czego wyrazem jest jedno z czołowych miejsc, które obecnie zajmuje w rankingu placówek badawczo-rozwojowych. Mając na uwadze powyższe należy uznać, iż spełniony jest wymóg art. 38 ust 2 ustawy wdrożeniowej - Instytut Psychiatrii i Neurologii będąc jednostką wysokospecjalistyczną, udzielającą kompleksowych świadczeń zdrowotnych, unikalnych w skali kraju, zapewniającą diagnostykę i leczenie pacjentów z najtrudniejszymi przypadkami chorób psychicznych, pełni unikalną rolę w krajowym systemie ochrony zdrowia, w tym psychicznego.
Instytut Psychiatrii i Neurologii jako jednostka ponadregionalna, specjalizuje się w leczeniu przypadków trudnych i nietypowych w dziedzinie psychiatrii z obszaru całego kraju, w tym przypadków wymagających zaawansowanej diagnostyki i leczenia, jakiego nie zapewniają inne ośrodki o znaczeniu lokalnym.  Ponadto IPiN pełniąc unikalną rolę w krajowym systemie psychiatrycznej opieki zdrowotnej realizuje leczenie pacjentów (zwłaszcza trudnych przypadków – szacowanych na 10% populacji pacjentów objętych leczeniem z racji zaburzeń psychicznych) w sytuacji niemożliwej do prowadzenia w trybie innym niż stacjonarna hospitalizacja, wykluczającej poprawę stanu zdrowia wspomnianych pacjentów w trybie leczenia w systemie opieki środowiskowej (w przypadku pominięcia etapu hospitalizacji). Wnioskodawca przewiduje, że rezultat projektu skutkować będzie poprawą komfortu psychicznego pacjentów hospitalizowanych w oddziałach psychiatrycznych IPiN po remoncie oraz krótszą diagnostyką sprzętem planowanym do zakupienia w ramach realizacji II etapu projektu. 
W wyniku realizacji projektu przewiduje się znaczące skrócenie czasu hospitalizacji umożliwiające szybsze przeniesienie części pacjentów z obszaru szpitalnej opieki psychiatrycznej do opieki środowiskowej, również świadczonej przez IPiN w ramach leczenia kompleksowego.  Instytut Psychiatrii i Neurologii od lat systematycznie rozszerza swoje usługi w dziedzinie psychiatrii środowiskowej wzorem doświadczeń europejskich oraz zgodnie z kierunkiem rozwoju krajowej opieki psychiatrycznej, określonym przez Ministerstwo Zdrowia. Modernizacja i doposażenie stacjonarnych oddziałów psychiatrycznych przyczyni się skutecznie do zwiększenia puli pacjentów objętych opieką środowiskową. Będzie to wynikać z większej rotacji pacjentów, zwiększonych możliwości diagnostycznych, lepszych możliwości prowadzenia klinicznych obserwacji pacjenta oraz realizacji szerszego programu zajęć terapeutycznych. Większość pacjentów hospitalizowanych z powodu zaburzeń psychicznych wymaga kontynuacji leczenia w dłuższej perspektywie czasowej. Oczekuje się, że modernizacja oddziałów stacjonarnych IPiN umożliwi pacjentom szybszą rekonwalescencję oraz dalsze leczenie w bardziej sprzyjających warunkach, jakie zapewnia opieka środowiskowa. Należy podkreślić, że jedynie przygotowanie odpowiedniego zaplecza klinicznego zwiększa szanse na sukces terapeutyczny osiągnięty w trybie hospitalizacji (która w co najmniej 10 % przypadków chorobowych jest nieunikniona) i daje możliwość utrzymywania efektów leczenia w systemie opieki środowiskowej.
W Klinikach Psychiatrycznych IPiN (objętych projektem przebudowy) leczeni są pacjenci w oddziałach profilowanych np. w oddziale zaburzeń afektywnych, w oddziale zapobiegania nawrotom, w oddziale zaburzeń odżywiania etc. Taka forma opieki zapewnia szybką diagnozę oraz zindywidualizowane, profilowane oddziaływania terapeutyczne. Modernizacja oddziałów klinik psychiatrycznych Instytutu Psychiatrii i Neurologii umożliwi stworzenie warunków terapeutycznych, których potrzebują pacjenci, aby szybko powrócić do sprawnego i nieograniczonego funkcjonowania w życiu społecznym. Z całą pewnością wpłynie na to stworzenie na oddziałach godnych warunków do prowadzenia warsztatów zdrowienia, treningów poznania społecznego czy oddziaływań psychoterapeutycznych. W nowoczesnym, pożądanym modelu świadczenia usług psychiatrycznych opieka środowiskowa jest bardzo ważnym obszarem, którego zadaniem jest społeczne włączenie osób chorujących psychicznie, przeciwdziałanie ich stygmatyzacji i dyskryminacji. Tym niemniej, zgodnie z wytycznymi Narodowego Programu Ochrony Zdrowia Psychicznego, w każdym Centrum Zdrowia Psychicznego powinien funkcjonować oddział szpitalny. Jego zadania to diagnostyka i leczenie pacjentów z ostrymi objawami zaburzeń psychicznych i zapewnienie im dostępu do usług kompleksowych – świadczonych również w Instytucie Psychiatrii i Neurologii. 
Realizacja niniejszego projektu jest uzasadniona aktualnymi trendami epidemiologicznymi oraz demograficznymi. Szacuje się, że Polskę zamieszkuje około 6 mln osób z zaburzeniami psychicznymi (wg badania epidemiologicznego EZOP, [Moskalewicz i in. 2012]), natomiast zgłaszalność do placówek  psychiatrycznych  wynosi  ok.  1,5  mln  osób  [IPiN-ZZP,  2011]. Najczęstszą grupą rozpoznań wśród osób leczonych w opiece psychiatrycznej są zaburzenia nerwicowe związane ze stresem i somatoformiczne, z powodu których w 2014 r. w PZP na każde 100 tys. ludności leczyło się 995 osób, w tym 285 po raz pierwszy (odpowiednie wartości bezwzględne wyniosły 383 tys. oraz 110 tys. osób). Drugą najliczniejszą grupę stanowiły osoby leczące się z powodu zaburzenia nastroju (afektywnego) – 833/100 tys., oraz po raz pierwszy 158/100 tys. Punktem wyjścia dla analizy sytuacji epidemiologicznej jest pierwsza część opracowania dotyczącego map potrzeb zdrowotnych (MPZ) w zakresie zaburzeń psychicznych, opublikowana w grudniu 2016 r. Zgodnie z treścią rozporządzenia (Dz.U. 2015 poz. 458) MPZ zostały opracowane dla poszczególnych województw i składają się z trzech części:
i) aspektów demograficznych i epidemiologicznych, 
ii) analizy stanu i wykorzystania zasobów, 
iii) prognoz. 
Część i) zawiera informacje dotyczące m.in. szacowania wskaźników epidemiologicznych, współczynników chorobowości oraz umieralności. W części ii) przedstawiono informacje dotyczące świadczeń udzielanych dorosłym i dzieciom w związku z rozpoznaniem „Zaburzenia psychiczne i zaburzenia zachowania” (kod rozpoznania rozpoczynający się od litery F wg Międzynarodowej Klasyfikacji Chorób i Problemów Zdrowotnych – ICD-10) m.in. w lecznictwie szpitalnym, ambulatoryjnej opiece psychiatrycznej, czy w opiece dziennej. Część iii) odnosiła się do prognozy zapadalności rejestrowanej. 
Dokumenty dla poszczególnych województw są dostępne na stronie http://www.mapypotrzebzdrowotnych.mz.gov.pl/ Zgodnie z mapami potrzeb zdrowotnych dla 30 grup chorób dla wszystkich województw, w latach 2020–2029, autorzy prognozy uśrednili zapadalność rejestrowaną w obszarze zaburzeń psychicznych dla dowolnego analizowanego województwa jako fluktuację statystyczną, mającą tendencję do wyrównywania wskaźników w przyjętej skali czasowej). Przewidziano cztery scenariusze chorobowe w odniesieniu do przewidywanej zapadalności na choroby psychiczne. W wariancie maksymalnym przewiduje się w skali kraju wzrost zapadalności rejestrowanej na choroby psychiczne z 272 tys. w roku 2020 do 320 tys. w roku 2029 (wykres 3.9, str. 567 Mapa potrzeb zdrowotnych w zakresie potrzeb zdrowotnych dla województwa mazowieckiego). Zgodnie z danymi zaprezentowanymi w Demografii województwa mazowieckiego (załącznik nr 1 do  Mazowieckiego Programu Polityki Zdrowotnej 2013-2017) zapadalność na choroby psychiczne będzie początkowo rosła w woj. Mazowieckim szybciej niż w pozostałych województwach w kraju, niemniej prognozuje się spowolnienie procesu po roku 2020 a następnie wyrównanie do poziomu ogólnokrajowego po roku 2029 .  
Zgodnie z prognozą demograficzną (GUS, 2014 r.) ludność Polski zmniejszy się do roku 2029 o 3% (jako rok bazowy przyjęto 2013) by w roku 2050 osiągnąć 33 mln 951 tys. – 12 % spadek populacji.  Znaczące zmiany będą dotyczyć udziału ludności w wieku 20-44 lat oraz udziału osób powyżej 64 r.ż. Nastąpi istotne zmniejszenie udziału ludności w wieku 20-44 lat (z 38% do 30%) oraz wzrost udziału osób w wieku powyżej 64 roku życia: z 16% do 22% w rozpatrywanym okresie. Zarówno starzenie się całej populacji, jak i starzenie się ludności w wieku produkcyjnym będzie przebiegać wolniej po roku 2020. Mimo wolniej postępującego starzenia się ludności wielkość grupy osób starszych w wieku produkcyjnym będzie znaczącym czynnikiem dla wzrostu zapotrzebowania na usługi zdrowotne tej grupy ludności. Również zapotrzebowanie na świadczenie usług szpitalnej opieki psychiatrycznej również będzie wzrastać. W okresie 2020 do 2029 prognozowane jest ogólne zwiększenie zapadalności rejestrowanej na choroby psychiczne. Największy wzrost zapadalności rejestrowanej prognozowany jest dla podgrupy o nazwie: "zaburzenia organiczne”, 2,36 tys. Chorych (MPZ dla 30 grup chorób, grupa 9 „zaburzenia psychiczne”). Oznacza to, że wzrost ten będzie wymagał przygotowania odpowiedniego zaplecza medycznego, które pozwoli na jego ograniczenie. Ponadto, obecnie obserwuje się ograniczoną dostępność do dziecięcej psychiatrycznej opieki zdrowotnej (również świadczonej w IPiN), co jest skutkiem niewystarczającej liczby specjalistów w tej dziedzinie i brakiem zainteresowania młodych lekarzy kształceniem w tym kierunku. Tymczasem, u ok. 20% populacji dzieci stwierdza się zaburzenia emocjonalne lub zaburzenia zachowania. Reasumując, realizacja niniejszego projektu usprawni leczenie zaburzeń psychicznych zarówno populacji pacjentów dorosłych jak i dziecięcych w zakresie ponadregionalnym.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</si>
</sst>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zł&quot;_-;\-* #,##0.00\ &quot;zł&quot;_-;_-* &quot;-&quot;??\ &quot;zł&quot;_-;_-@_-"/>
    <numFmt numFmtId="43" formatCode="_-* #,##0.00\ _z_ł_-;\-* #,##0.00\ _z_ł_-;_-* &quot;-&quot;??\ _z_ł_-;_-@_-"/>
    <numFmt numFmtId="164" formatCode="#,##0.00_ ;\-#,##0.00\ "/>
    <numFmt numFmtId="165" formatCode="_-* #,##0\ _z_ł_-;\-* #,##0\ _z_ł_-;_-* &quot;-&quot;??\ _z_ł_-;_-@_-"/>
    <numFmt numFmtId="166" formatCode="yyyy\-mm\-dd"/>
    <numFmt numFmtId="167" formatCode="_-* #,##0.0000\ _z_ł_-;\-* #,##0.0000\ _z_ł_-;_-* &quot;-&quot;??\ _z_ł_-;_-@_-"/>
    <numFmt numFmtId="168" formatCode="#,##0.00\ _z_ł"/>
    <numFmt numFmtId="169" formatCode="#,##0.000"/>
    <numFmt numFmtId="170" formatCode="yyyy/mm"/>
    <numFmt numFmtId="171" formatCode="dd\ mmm"/>
  </numFmts>
  <fonts count="79"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sz val="9"/>
      <name val="Arial"/>
      <family val="2"/>
      <charset val="238"/>
    </font>
    <font>
      <b/>
      <sz val="11"/>
      <color theme="0"/>
      <name val="Calibri"/>
      <family val="2"/>
      <charset val="238"/>
      <scheme val="minor"/>
    </font>
    <font>
      <sz val="11"/>
      <color theme="1"/>
      <name val="Calibri"/>
      <family val="2"/>
      <scheme val="minor"/>
    </font>
    <font>
      <sz val="11"/>
      <color rgb="FF000000"/>
      <name val="Calibri"/>
      <family val="2"/>
      <charset val="1"/>
    </font>
    <font>
      <sz val="9"/>
      <color theme="1"/>
      <name val="Calibri"/>
      <family val="2"/>
      <charset val="238"/>
      <scheme val="minor"/>
    </font>
    <font>
      <sz val="11"/>
      <color indexed="8"/>
      <name val="Calibri"/>
      <family val="2"/>
      <charset val="238"/>
    </font>
    <font>
      <sz val="11"/>
      <color indexed="8"/>
      <name val="Calibri"/>
      <family val="2"/>
    </font>
    <font>
      <i/>
      <sz val="8"/>
      <name val="Calibri"/>
      <family val="2"/>
      <charset val="238"/>
      <scheme val="minor"/>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i/>
      <sz val="7"/>
      <color theme="1"/>
      <name val="Calibri"/>
      <family val="2"/>
      <charset val="238"/>
      <scheme val="minor"/>
    </font>
    <font>
      <i/>
      <sz val="7"/>
      <name val="Calibri"/>
      <family val="2"/>
      <charset val="238"/>
      <scheme val="minor"/>
    </font>
    <font>
      <sz val="8"/>
      <color theme="1"/>
      <name val="Calibri"/>
      <family val="2"/>
      <charset val="238"/>
      <scheme val="minor"/>
    </font>
    <font>
      <sz val="8"/>
      <color theme="1"/>
      <name val="Calibri"/>
      <family val="2"/>
      <charset val="238"/>
    </font>
    <font>
      <sz val="10"/>
      <color indexed="8"/>
      <name val="Calibri"/>
      <family val="2"/>
      <charset val="238"/>
    </font>
    <font>
      <b/>
      <sz val="11"/>
      <color indexed="9"/>
      <name val="Calibri"/>
      <family val="2"/>
      <charset val="238"/>
    </font>
    <font>
      <b/>
      <sz val="10"/>
      <color indexed="8"/>
      <name val="Calibri"/>
      <family val="2"/>
      <charset val="238"/>
    </font>
    <font>
      <sz val="10"/>
      <name val="Calibri"/>
      <family val="2"/>
      <charset val="238"/>
    </font>
    <font>
      <sz val="8"/>
      <name val="Calibri"/>
      <family val="2"/>
      <charset val="238"/>
    </font>
    <font>
      <i/>
      <sz val="10"/>
      <name val="Calibri"/>
      <family val="2"/>
      <charset val="238"/>
    </font>
    <font>
      <i/>
      <sz val="9"/>
      <name val="Calibri"/>
      <family val="2"/>
      <charset val="238"/>
    </font>
    <font>
      <b/>
      <sz val="10"/>
      <name val="Calibri"/>
      <family val="2"/>
      <charset val="238"/>
      <scheme val="minor"/>
    </font>
    <font>
      <i/>
      <sz val="10"/>
      <name val="Calibri"/>
      <family val="2"/>
      <charset val="238"/>
      <scheme val="minor"/>
    </font>
    <font>
      <sz val="8"/>
      <name val="Calibri"/>
      <family val="2"/>
      <charset val="238"/>
      <scheme val="minor"/>
    </font>
    <font>
      <i/>
      <sz val="9"/>
      <name val="Calibri"/>
      <family val="2"/>
      <charset val="238"/>
      <scheme val="minor"/>
    </font>
    <font>
      <sz val="10"/>
      <name val="Arial"/>
      <family val="2"/>
      <charset val="238"/>
    </font>
    <font>
      <sz val="11"/>
      <color indexed="8"/>
      <name val="Calibri"/>
      <family val="2"/>
      <charset val="1"/>
    </font>
    <font>
      <sz val="10"/>
      <color theme="0"/>
      <name val="Calibri"/>
      <family val="2"/>
      <charset val="238"/>
      <scheme val="minor"/>
    </font>
    <font>
      <i/>
      <sz val="10"/>
      <color rgb="FFFF0000"/>
      <name val="Calibri"/>
      <family val="2"/>
      <charset val="238"/>
      <scheme val="minor"/>
    </font>
    <font>
      <b/>
      <sz val="8"/>
      <name val="Calibri"/>
      <family val="2"/>
      <charset val="238"/>
      <scheme val="minor"/>
    </font>
    <font>
      <sz val="10"/>
      <color rgb="FFFF0000"/>
      <name val="Calibri"/>
      <family val="2"/>
      <charset val="238"/>
      <scheme val="minor"/>
    </font>
    <font>
      <sz val="6"/>
      <color theme="1"/>
      <name val="Calibri"/>
      <family val="2"/>
      <charset val="238"/>
      <scheme val="minor"/>
    </font>
    <font>
      <b/>
      <i/>
      <sz val="9"/>
      <name val="Calibri"/>
      <family val="2"/>
      <charset val="238"/>
    </font>
    <font>
      <sz val="8"/>
      <color indexed="8"/>
      <name val="Calibri"/>
      <family val="2"/>
      <charset val="238"/>
    </font>
    <font>
      <sz val="9"/>
      <color indexed="81"/>
      <name val="Tahoma"/>
      <family val="2"/>
      <charset val="238"/>
    </font>
    <font>
      <b/>
      <sz val="9"/>
      <color indexed="81"/>
      <name val="Tahoma"/>
      <family val="2"/>
      <charset val="238"/>
    </font>
    <font>
      <sz val="11"/>
      <color theme="0"/>
      <name val="Calibri"/>
      <family val="2"/>
      <charset val="238"/>
      <scheme val="minor"/>
    </font>
    <font>
      <i/>
      <sz val="6"/>
      <color theme="1"/>
      <name val="Calibri"/>
      <family val="2"/>
      <charset val="238"/>
      <scheme val="minor"/>
    </font>
    <font>
      <i/>
      <sz val="8"/>
      <color theme="1"/>
      <name val="Calibri"/>
      <family val="2"/>
      <charset val="238"/>
      <scheme val="minor"/>
    </font>
    <font>
      <i/>
      <u/>
      <sz val="8"/>
      <name val="Calibri"/>
      <family val="2"/>
      <charset val="238"/>
      <scheme val="minor"/>
    </font>
    <font>
      <b/>
      <sz val="12"/>
      <color theme="0"/>
      <name val="Calibri"/>
      <family val="2"/>
      <charset val="238"/>
      <scheme val="minor"/>
    </font>
    <font>
      <sz val="12"/>
      <color theme="1"/>
      <name val="Calibri"/>
      <family val="2"/>
      <charset val="238"/>
      <scheme val="minor"/>
    </font>
    <font>
      <b/>
      <sz val="12"/>
      <color theme="1"/>
      <name val="Calibri"/>
      <family val="2"/>
      <charset val="238"/>
      <scheme val="minor"/>
    </font>
    <font>
      <sz val="12"/>
      <color theme="0"/>
      <name val="Calibri"/>
      <family val="2"/>
      <charset val="238"/>
      <scheme val="minor"/>
    </font>
    <font>
      <sz val="12"/>
      <name val="Calibri"/>
      <family val="2"/>
      <charset val="238"/>
    </font>
    <font>
      <sz val="12"/>
      <name val="Calibri"/>
      <family val="2"/>
      <charset val="238"/>
      <scheme val="minor"/>
    </font>
    <font>
      <sz val="12"/>
      <color rgb="FFFF0000"/>
      <name val="Calibri"/>
      <family val="2"/>
      <charset val="238"/>
      <scheme val="minor"/>
    </font>
    <font>
      <i/>
      <sz val="12"/>
      <name val="Calibri"/>
      <family val="2"/>
      <charset val="238"/>
      <scheme val="minor"/>
    </font>
    <font>
      <b/>
      <sz val="12"/>
      <name val="Calibri"/>
      <family val="2"/>
      <charset val="238"/>
      <scheme val="minor"/>
    </font>
    <font>
      <sz val="12"/>
      <color theme="1"/>
      <name val="Calibri"/>
      <family val="2"/>
      <scheme val="minor"/>
    </font>
    <font>
      <sz val="12"/>
      <name val="Arial"/>
      <family val="2"/>
      <charset val="238"/>
    </font>
    <font>
      <b/>
      <sz val="10"/>
      <color rgb="FFFF0000"/>
      <name val="Calibri"/>
      <family val="2"/>
      <charset val="238"/>
      <scheme val="minor"/>
    </font>
    <font>
      <b/>
      <sz val="8"/>
      <color theme="1"/>
      <name val="Calibri"/>
      <family val="2"/>
      <charset val="238"/>
      <scheme val="minor"/>
    </font>
    <font>
      <b/>
      <sz val="11"/>
      <name val="Calibri"/>
      <family val="2"/>
      <charset val="238"/>
    </font>
    <font>
      <b/>
      <i/>
      <sz val="10"/>
      <name val="Calibri"/>
      <family val="2"/>
      <charset val="238"/>
      <scheme val="minor"/>
    </font>
    <font>
      <b/>
      <u/>
      <sz val="10"/>
      <name val="Calibri"/>
      <family val="2"/>
      <charset val="238"/>
      <scheme val="minor"/>
    </font>
    <font>
      <b/>
      <i/>
      <u/>
      <sz val="10"/>
      <name val="Calibri"/>
      <family val="2"/>
      <charset val="238"/>
      <scheme val="minor"/>
    </font>
    <font>
      <b/>
      <i/>
      <sz val="10"/>
      <color indexed="8"/>
      <name val="Calibri"/>
      <family val="2"/>
      <charset val="238"/>
    </font>
    <font>
      <b/>
      <sz val="9"/>
      <color indexed="8"/>
      <name val="Calibri"/>
      <family val="2"/>
      <charset val="238"/>
    </font>
    <font>
      <sz val="10"/>
      <color indexed="9"/>
      <name val="Calibri"/>
      <family val="2"/>
      <charset val="238"/>
    </font>
    <font>
      <sz val="7"/>
      <color indexed="8"/>
      <name val="Calibri"/>
      <family val="2"/>
      <charset val="238"/>
    </font>
    <font>
      <i/>
      <u/>
      <sz val="9"/>
      <name val="Calibri"/>
      <family val="2"/>
      <charset val="238"/>
    </font>
    <font>
      <sz val="9"/>
      <name val="Calibri"/>
      <family val="2"/>
      <charset val="238"/>
    </font>
    <font>
      <b/>
      <sz val="11"/>
      <color indexed="8"/>
      <name val="Calibri"/>
      <family val="2"/>
      <charset val="238"/>
    </font>
    <font>
      <sz val="11"/>
      <color indexed="9"/>
      <name val="Calibri"/>
      <family val="2"/>
      <charset val="238"/>
    </font>
    <font>
      <sz val="11"/>
      <name val="Calibri"/>
      <family val="2"/>
      <charset val="238"/>
    </font>
    <font>
      <i/>
      <sz val="11"/>
      <name val="Calibri"/>
      <family val="2"/>
      <charset val="238"/>
    </font>
    <font>
      <i/>
      <sz val="11"/>
      <color indexed="8"/>
      <name val="Calibri"/>
      <family val="2"/>
      <charset val="238"/>
    </font>
    <font>
      <sz val="11"/>
      <name val="Arial"/>
      <family val="2"/>
      <charset val="238"/>
    </font>
    <font>
      <sz val="9"/>
      <color indexed="8"/>
      <name val="Tahoma"/>
      <family val="2"/>
      <charset val="238"/>
    </font>
    <font>
      <sz val="11"/>
      <name val="Calibri"/>
      <family val="2"/>
      <charset val="238"/>
      <scheme val="minor"/>
    </font>
  </fonts>
  <fills count="3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9"/>
        <bgColor indexed="64"/>
      </patternFill>
    </fill>
    <fill>
      <patternFill patternType="solid">
        <fgColor indexed="41"/>
        <bgColor indexed="27"/>
      </patternFill>
    </fill>
    <fill>
      <patternFill patternType="solid">
        <fgColor indexed="53"/>
        <bgColor indexed="64"/>
      </patternFill>
    </fill>
    <fill>
      <patternFill patternType="solid">
        <fgColor indexed="52"/>
        <bgColor indexed="64"/>
      </patternFill>
    </fill>
    <fill>
      <patternFill patternType="solid">
        <fgColor indexed="47"/>
        <bgColor indexed="64"/>
      </patternFill>
    </fill>
    <fill>
      <patternFill patternType="solid">
        <fgColor indexed="9"/>
        <bgColor indexed="26"/>
      </patternFill>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0" tint="-4.9989318521683403E-2"/>
        <bgColor indexed="64"/>
      </patternFill>
    </fill>
    <fill>
      <patternFill patternType="solid">
        <fgColor indexed="53"/>
        <bgColor indexed="52"/>
      </patternFill>
    </fill>
    <fill>
      <patternFill patternType="solid">
        <fgColor indexed="52"/>
        <bgColor indexed="51"/>
      </patternFill>
    </fill>
    <fill>
      <patternFill patternType="solid">
        <fgColor indexed="47"/>
        <bgColor indexed="22"/>
      </patternFill>
    </fill>
    <fill>
      <patternFill patternType="solid">
        <fgColor indexed="57"/>
        <bgColor indexed="21"/>
      </patternFill>
    </fill>
    <fill>
      <patternFill patternType="solid">
        <fgColor indexed="42"/>
        <bgColor indexed="27"/>
      </patternFill>
    </fill>
    <fill>
      <patternFill patternType="solid">
        <fgColor indexed="9"/>
        <bgColor indexed="29"/>
      </patternFill>
    </fill>
  </fills>
  <borders count="1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8"/>
      </left>
      <right style="thin">
        <color indexed="8"/>
      </right>
      <top style="thin">
        <color indexed="8"/>
      </top>
      <bottom style="medium">
        <color indexed="8"/>
      </bottom>
      <diagonal/>
    </border>
    <border>
      <left style="thin">
        <color indexed="64"/>
      </left>
      <right style="thin">
        <color theme="0" tint="-0.24994659260841701"/>
      </right>
      <top style="thin">
        <color indexed="64"/>
      </top>
      <bottom/>
      <diagonal/>
    </border>
    <border>
      <left style="thin">
        <color theme="0" tint="-0.24994659260841701"/>
      </left>
      <right style="thin">
        <color indexed="64"/>
      </right>
      <top style="thin">
        <color indexed="64"/>
      </top>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indexed="64"/>
      </right>
      <top style="thin">
        <color indexed="64"/>
      </top>
      <bottom style="medium">
        <color indexed="64"/>
      </bottom>
      <diagonal/>
    </border>
    <border>
      <left style="thin">
        <color indexed="64"/>
      </left>
      <right style="thin">
        <color theme="0" tint="-0.14996795556505021"/>
      </right>
      <top style="thin">
        <color indexed="64"/>
      </top>
      <bottom style="thin">
        <color indexed="64"/>
      </bottom>
      <diagonal/>
    </border>
    <border>
      <left style="thin">
        <color theme="0" tint="-0.14996795556505021"/>
      </left>
      <right style="thin">
        <color indexed="64"/>
      </right>
      <top style="thin">
        <color indexed="64"/>
      </top>
      <bottom style="thin">
        <color indexed="64"/>
      </bottom>
      <diagonal/>
    </border>
    <border>
      <left style="thin">
        <color indexed="64"/>
      </left>
      <right style="thin">
        <color theme="0" tint="-0.14996795556505021"/>
      </right>
      <top style="thin">
        <color indexed="64"/>
      </top>
      <bottom style="medium">
        <color indexed="64"/>
      </bottom>
      <diagonal/>
    </border>
    <border>
      <left style="thin">
        <color theme="0" tint="-0.14996795556505021"/>
      </left>
      <right style="thin">
        <color indexed="64"/>
      </right>
      <top style="thin">
        <color indexed="64"/>
      </top>
      <bottom style="medium">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22"/>
      </right>
      <top/>
      <bottom style="thin">
        <color indexed="8"/>
      </bottom>
      <diagonal/>
    </border>
    <border>
      <left style="thin">
        <color indexed="22"/>
      </left>
      <right style="thin">
        <color indexed="8"/>
      </right>
      <top/>
      <bottom style="thin">
        <color indexed="8"/>
      </bottom>
      <diagonal/>
    </border>
    <border>
      <left style="thin">
        <color indexed="8"/>
      </left>
      <right style="thin">
        <color indexed="22"/>
      </right>
      <top style="thin">
        <color indexed="8"/>
      </top>
      <bottom style="thin">
        <color indexed="8"/>
      </bottom>
      <diagonal/>
    </border>
    <border>
      <left style="thin">
        <color indexed="22"/>
      </left>
      <right style="thin">
        <color indexed="8"/>
      </right>
      <top style="thin">
        <color indexed="8"/>
      </top>
      <bottom style="thin">
        <color indexed="8"/>
      </bottom>
      <diagonal/>
    </border>
    <border>
      <left style="thin">
        <color indexed="8"/>
      </left>
      <right style="thin">
        <color indexed="22"/>
      </right>
      <top style="thin">
        <color indexed="8"/>
      </top>
      <bottom style="medium">
        <color indexed="8"/>
      </bottom>
      <diagonal/>
    </border>
    <border>
      <left style="thin">
        <color indexed="22"/>
      </left>
      <right style="thin">
        <color indexed="8"/>
      </right>
      <top style="thin">
        <color indexed="8"/>
      </top>
      <bottom style="medium">
        <color indexed="8"/>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55"/>
      </right>
      <top style="thin">
        <color indexed="64"/>
      </top>
      <bottom/>
      <diagonal/>
    </border>
    <border>
      <left style="thin">
        <color indexed="55"/>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55"/>
      </right>
      <top style="thin">
        <color indexed="64"/>
      </top>
      <bottom style="thin">
        <color indexed="64"/>
      </bottom>
      <diagonal/>
    </border>
    <border>
      <left style="thin">
        <color indexed="55"/>
      </left>
      <right style="thin">
        <color indexed="64"/>
      </right>
      <top style="thin">
        <color indexed="64"/>
      </top>
      <bottom style="thin">
        <color indexed="64"/>
      </bottom>
      <diagonal/>
    </border>
    <border>
      <left style="thin">
        <color indexed="64"/>
      </left>
      <right style="thin">
        <color indexed="55"/>
      </right>
      <top style="thin">
        <color indexed="64"/>
      </top>
      <bottom style="medium">
        <color indexed="64"/>
      </bottom>
      <diagonal/>
    </border>
    <border>
      <left style="thin">
        <color indexed="55"/>
      </left>
      <right style="thin">
        <color indexed="64"/>
      </right>
      <top style="thin">
        <color indexed="64"/>
      </top>
      <bottom style="medium">
        <color indexed="64"/>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right style="medium">
        <color indexed="8"/>
      </right>
      <top style="thin">
        <color indexed="8"/>
      </top>
      <bottom/>
      <diagonal/>
    </border>
    <border>
      <left style="medium">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right/>
      <top style="medium">
        <color indexed="8"/>
      </top>
      <bottom/>
      <diagonal/>
    </border>
    <border>
      <left style="medium">
        <color indexed="8"/>
      </left>
      <right style="thin">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55"/>
      </right>
      <top style="thin">
        <color indexed="8"/>
      </top>
      <bottom/>
      <diagonal/>
    </border>
    <border>
      <left style="thin">
        <color indexed="55"/>
      </left>
      <right style="thin">
        <color indexed="8"/>
      </right>
      <top style="thin">
        <color indexed="8"/>
      </top>
      <bottom/>
      <diagonal/>
    </border>
    <border>
      <left/>
      <right style="medium">
        <color indexed="8"/>
      </right>
      <top/>
      <bottom/>
      <diagonal/>
    </border>
    <border>
      <left style="thin">
        <color indexed="8"/>
      </left>
      <right style="thin">
        <color indexed="55"/>
      </right>
      <top style="thin">
        <color indexed="8"/>
      </top>
      <bottom style="thin">
        <color indexed="8"/>
      </bottom>
      <diagonal/>
    </border>
    <border>
      <left style="thin">
        <color indexed="55"/>
      </left>
      <right style="thin">
        <color indexed="8"/>
      </right>
      <top style="thin">
        <color indexed="8"/>
      </top>
      <bottom style="thin">
        <color indexed="8"/>
      </bottom>
      <diagonal/>
    </border>
    <border>
      <left style="thin">
        <color indexed="8"/>
      </left>
      <right style="thin">
        <color indexed="55"/>
      </right>
      <top style="thin">
        <color indexed="8"/>
      </top>
      <bottom style="medium">
        <color indexed="8"/>
      </bottom>
      <diagonal/>
    </border>
    <border>
      <left style="thin">
        <color indexed="55"/>
      </left>
      <right style="thin">
        <color indexed="8"/>
      </right>
      <top style="thin">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s>
  <cellStyleXfs count="11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8"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8" fillId="0" borderId="0"/>
    <xf numFmtId="43" fontId="8"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43" fontId="12" fillId="0" borderId="0" applyFont="0" applyFill="0" applyBorder="0" applyAlignment="0" applyProtection="0"/>
    <xf numFmtId="9" fontId="12" fillId="0" borderId="0" applyFont="0" applyFill="0" applyBorder="0" applyAlignment="0" applyProtection="0"/>
    <xf numFmtId="44" fontId="8" fillId="0" borderId="0" applyFont="0" applyFill="0" applyBorder="0" applyAlignment="0" applyProtection="0"/>
    <xf numFmtId="0" fontId="1" fillId="0" borderId="0"/>
    <xf numFmtId="43" fontId="12"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11" fillId="0" borderId="0" applyFont="0" applyFill="0" applyBorder="0" applyAlignment="0" applyProtection="0"/>
    <xf numFmtId="43" fontId="8" fillId="0" borderId="0" applyFont="0" applyFill="0" applyBorder="0" applyAlignment="0" applyProtection="0"/>
    <xf numFmtId="0" fontId="1" fillId="0" borderId="0"/>
    <xf numFmtId="0" fontId="11" fillId="0" borderId="0"/>
    <xf numFmtId="0" fontId="11" fillId="0" borderId="0"/>
    <xf numFmtId="43" fontId="1" fillId="0" borderId="0" applyFont="0" applyFill="0" applyBorder="0" applyAlignment="0" applyProtection="0"/>
    <xf numFmtId="0" fontId="1" fillId="13" borderId="0" applyNumberFormat="0" applyBorder="0" applyAlignment="0" applyProtection="0"/>
    <xf numFmtId="0" fontId="11" fillId="0" borderId="0"/>
    <xf numFmtId="43" fontId="12" fillId="0" borderId="0" applyFont="0" applyFill="0" applyBorder="0" applyAlignment="0" applyProtection="0"/>
    <xf numFmtId="0" fontId="1" fillId="14" borderId="0" applyNumberFormat="0" applyBorder="0" applyAlignment="0" applyProtection="0"/>
    <xf numFmtId="0" fontId="11" fillId="0" borderId="0"/>
    <xf numFmtId="0" fontId="11" fillId="0" borderId="0"/>
    <xf numFmtId="0" fontId="11" fillId="0" borderId="0"/>
    <xf numFmtId="9" fontId="11" fillId="0" borderId="0" applyFill="0" applyBorder="0" applyAlignment="0" applyProtection="0"/>
    <xf numFmtId="0" fontId="11" fillId="0" borderId="0"/>
    <xf numFmtId="0" fontId="11" fillId="15" borderId="0" applyNumberFormat="0" applyBorder="0" applyAlignment="0" applyProtection="0"/>
    <xf numFmtId="0" fontId="11" fillId="0" borderId="0"/>
    <xf numFmtId="0" fontId="11" fillId="0" borderId="0"/>
    <xf numFmtId="0" fontId="33" fillId="0" borderId="0"/>
    <xf numFmtId="9" fontId="34" fillId="0" borderId="0" applyBorder="0" applyProtection="0"/>
    <xf numFmtId="0" fontId="11" fillId="20" borderId="0" applyBorder="0" applyProtection="0"/>
    <xf numFmtId="0" fontId="1" fillId="25" borderId="0" applyNumberFormat="0" applyBorder="0" applyAlignment="0" applyProtection="0"/>
    <xf numFmtId="0" fontId="44" fillId="26" borderId="0" applyNumberFormat="0" applyBorder="0" applyAlignment="0" applyProtection="0"/>
    <xf numFmtId="0" fontId="1" fillId="27" borderId="0" applyNumberFormat="0" applyBorder="0" applyAlignment="0" applyProtection="0"/>
    <xf numFmtId="0" fontId="72" fillId="32" borderId="0" applyNumberFormat="0" applyBorder="0" applyAlignment="0" applyProtection="0"/>
    <xf numFmtId="0" fontId="11" fillId="33" borderId="0" applyNumberFormat="0" applyBorder="0" applyAlignment="0" applyProtection="0"/>
  </cellStyleXfs>
  <cellXfs count="1363">
    <xf numFmtId="0" fontId="0" fillId="0" borderId="0" xfId="0"/>
    <xf numFmtId="0" fontId="2" fillId="0" borderId="0" xfId="0" applyFont="1"/>
    <xf numFmtId="0" fontId="2" fillId="0" borderId="0" xfId="0" applyFont="1" applyFill="1"/>
    <xf numFmtId="0" fontId="5" fillId="0" borderId="0" xfId="0" applyFont="1"/>
    <xf numFmtId="0" fontId="6" fillId="0" borderId="0" xfId="0" applyFont="1" applyAlignment="1">
      <alignment vertical="center"/>
    </xf>
    <xf numFmtId="0" fontId="2" fillId="0" borderId="28" xfId="0" applyFont="1" applyBorder="1" applyAlignment="1"/>
    <xf numFmtId="0" fontId="2" fillId="0" borderId="0" xfId="0" applyFont="1" applyBorder="1" applyAlignment="1"/>
    <xf numFmtId="0" fontId="2" fillId="0" borderId="37" xfId="0" applyFont="1" applyBorder="1" applyAlignment="1"/>
    <xf numFmtId="0" fontId="2" fillId="0" borderId="38" xfId="0" applyFont="1" applyBorder="1" applyAlignment="1"/>
    <xf numFmtId="0" fontId="2" fillId="0" borderId="35" xfId="0" applyFont="1" applyBorder="1" applyAlignment="1"/>
    <xf numFmtId="0" fontId="2" fillId="0" borderId="39" xfId="0" applyFont="1" applyBorder="1" applyAlignment="1"/>
    <xf numFmtId="0" fontId="10" fillId="0" borderId="4" xfId="0" applyFont="1" applyBorder="1" applyAlignment="1">
      <alignment horizontal="center" vertical="center" wrapText="1"/>
    </xf>
    <xf numFmtId="0" fontId="2" fillId="0" borderId="46" xfId="0" applyFont="1" applyBorder="1" applyAlignment="1"/>
    <xf numFmtId="0" fontId="2" fillId="0" borderId="21" xfId="0" applyFont="1" applyBorder="1" applyAlignment="1"/>
    <xf numFmtId="0" fontId="2" fillId="0" borderId="45"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3" fontId="13" fillId="0" borderId="17" xfId="1" applyNumberFormat="1" applyFont="1" applyBorder="1" applyAlignment="1" applyProtection="1">
      <alignment vertical="center" wrapText="1"/>
      <protection locked="0"/>
    </xf>
    <xf numFmtId="164" fontId="5" fillId="0" borderId="4" xfId="0" applyNumberFormat="1" applyFont="1" applyFill="1" applyBorder="1"/>
    <xf numFmtId="0" fontId="4" fillId="8" borderId="5"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164" fontId="2" fillId="0" borderId="4" xfId="91" applyNumberFormat="1" applyFont="1" applyFill="1" applyBorder="1" applyAlignment="1">
      <alignment horizontal="center" vertical="center" wrapText="1"/>
    </xf>
    <xf numFmtId="0" fontId="2" fillId="0" borderId="4" xfId="91" applyNumberFormat="1" applyFont="1" applyFill="1" applyBorder="1" applyAlignment="1" applyProtection="1">
      <alignment horizontal="center" vertical="center" wrapText="1"/>
      <protection locked="0"/>
    </xf>
    <xf numFmtId="165" fontId="2" fillId="0" borderId="4" xfId="91" applyNumberFormat="1" applyFont="1" applyFill="1" applyBorder="1" applyAlignment="1">
      <alignment horizontal="center" vertical="center" wrapText="1"/>
    </xf>
    <xf numFmtId="0" fontId="14" fillId="9" borderId="4" xfId="0" applyFont="1" applyFill="1" applyBorder="1" applyAlignment="1">
      <alignment horizontal="center" vertical="center"/>
    </xf>
    <xf numFmtId="0" fontId="14" fillId="9" borderId="4" xfId="0" applyFont="1" applyFill="1" applyBorder="1" applyAlignment="1">
      <alignment horizontal="center" vertical="center" wrapText="1"/>
    </xf>
    <xf numFmtId="0" fontId="15" fillId="0" borderId="4" xfId="1" applyFont="1" applyBorder="1" applyAlignment="1">
      <alignment horizontal="center" vertical="center" wrapText="1"/>
    </xf>
    <xf numFmtId="0" fontId="1" fillId="0" borderId="0" xfId="1"/>
    <xf numFmtId="0" fontId="15" fillId="0" borderId="4" xfId="0" applyFont="1" applyBorder="1" applyAlignment="1">
      <alignment horizontal="center" vertical="center" wrapText="1"/>
    </xf>
    <xf numFmtId="4" fontId="15" fillId="0" borderId="4" xfId="0" applyNumberFormat="1" applyFont="1" applyBorder="1" applyAlignment="1">
      <alignment horizontal="right" vertical="center" wrapText="1"/>
    </xf>
    <xf numFmtId="166" fontId="15" fillId="0" borderId="4" xfId="0" applyNumberFormat="1" applyFont="1" applyBorder="1" applyAlignment="1">
      <alignment horizontal="center" vertical="center" wrapText="1"/>
    </xf>
    <xf numFmtId="4" fontId="3" fillId="0" borderId="17" xfId="1" applyNumberFormat="1" applyFont="1" applyBorder="1" applyAlignment="1" applyProtection="1">
      <alignment horizontal="center" vertical="center" wrapText="1"/>
      <protection locked="0"/>
    </xf>
    <xf numFmtId="4" fontId="0" fillId="0" borderId="0" xfId="0" applyNumberFormat="1"/>
    <xf numFmtId="43" fontId="0" fillId="0" borderId="0" xfId="0" applyNumberFormat="1"/>
    <xf numFmtId="167" fontId="0" fillId="0" borderId="0" xfId="0" applyNumberFormat="1"/>
    <xf numFmtId="2" fontId="5" fillId="0" borderId="4" xfId="0" applyNumberFormat="1" applyFont="1" applyFill="1" applyBorder="1"/>
    <xf numFmtId="0" fontId="2" fillId="12" borderId="4" xfId="0" applyFont="1" applyFill="1" applyBorder="1" applyAlignment="1">
      <alignment wrapText="1"/>
    </xf>
    <xf numFmtId="0" fontId="16" fillId="11" borderId="31" xfId="0" applyFont="1" applyFill="1" applyBorder="1" applyAlignment="1">
      <alignment horizontal="center" wrapText="1"/>
    </xf>
    <xf numFmtId="0" fontId="2" fillId="12" borderId="12" xfId="0" applyFont="1" applyFill="1" applyBorder="1" applyAlignment="1">
      <alignment horizontal="center" wrapText="1"/>
    </xf>
    <xf numFmtId="0" fontId="2" fillId="12" borderId="13" xfId="0" applyFont="1" applyFill="1" applyBorder="1" applyAlignment="1">
      <alignment horizontal="center" wrapText="1"/>
    </xf>
    <xf numFmtId="0" fontId="2" fillId="12" borderId="14" xfId="0" applyFont="1" applyFill="1" applyBorder="1" applyAlignment="1">
      <alignment horizontal="center" wrapText="1"/>
    </xf>
    <xf numFmtId="0" fontId="2" fillId="12"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2" borderId="12" xfId="0" applyFont="1" applyFill="1" applyBorder="1" applyAlignment="1">
      <alignment horizontal="center"/>
    </xf>
    <xf numFmtId="0" fontId="2" fillId="12"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2" borderId="15" xfId="0" applyFont="1" applyFill="1" applyBorder="1" applyAlignment="1">
      <alignment horizont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2" borderId="26" xfId="0" applyFont="1" applyFill="1" applyBorder="1" applyAlignment="1">
      <alignment vertical="center" wrapText="1"/>
    </xf>
    <xf numFmtId="0" fontId="2" fillId="12" borderId="18" xfId="0" applyFont="1" applyFill="1" applyBorder="1" applyAlignment="1">
      <alignment vertical="center" wrapText="1"/>
    </xf>
    <xf numFmtId="0" fontId="2" fillId="12" borderId="12" xfId="0" applyFont="1" applyFill="1" applyBorder="1" applyAlignment="1">
      <alignment horizontal="center" vertical="center"/>
    </xf>
    <xf numFmtId="0" fontId="2" fillId="12" borderId="13" xfId="0" applyFont="1" applyFill="1" applyBorder="1" applyAlignment="1">
      <alignment horizontal="center" vertical="center" wrapText="1"/>
    </xf>
    <xf numFmtId="0" fontId="2" fillId="12" borderId="14" xfId="0" applyFont="1" applyFill="1" applyBorder="1" applyAlignment="1">
      <alignment horizontal="center" vertical="center"/>
    </xf>
    <xf numFmtId="0" fontId="2" fillId="12" borderId="4"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4" xfId="0" applyFont="1" applyBorder="1" applyAlignment="1">
      <alignment horizontal="justify" vertical="center"/>
    </xf>
    <xf numFmtId="0" fontId="2" fillId="0" borderId="4" xfId="0" applyFont="1" applyBorder="1" applyAlignment="1">
      <alignment horizontal="justify" vertical="center" wrapText="1"/>
    </xf>
    <xf numFmtId="0" fontId="2" fillId="0" borderId="0" xfId="0" applyFont="1" applyAlignment="1">
      <alignment horizontal="justify" vertical="center"/>
    </xf>
    <xf numFmtId="0" fontId="2" fillId="12"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11" borderId="31" xfId="0" applyFont="1" applyFill="1" applyBorder="1" applyAlignment="1">
      <alignment horizontal="center" vertical="center" wrapText="1"/>
    </xf>
    <xf numFmtId="0" fontId="3" fillId="2" borderId="4" xfId="0" applyFont="1" applyFill="1" applyBorder="1" applyAlignment="1">
      <alignment vertical="center" wrapText="1"/>
    </xf>
    <xf numFmtId="0" fontId="3" fillId="0" borderId="17"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4" xfId="0" applyFont="1" applyFill="1" applyBorder="1" applyAlignment="1">
      <alignment horizontal="center"/>
    </xf>
    <xf numFmtId="0" fontId="21" fillId="0" borderId="51" xfId="0" applyFont="1" applyBorder="1" applyAlignment="1">
      <alignment horizontal="center" vertical="top" wrapText="1"/>
    </xf>
    <xf numFmtId="0" fontId="0" fillId="0" borderId="51" xfId="0" applyBorder="1" applyAlignment="1">
      <alignment horizontal="center" vertical="top" wrapText="1"/>
    </xf>
    <xf numFmtId="166" fontId="21" fillId="0" borderId="51" xfId="0" applyNumberFormat="1" applyFont="1" applyBorder="1" applyAlignment="1">
      <alignment horizontal="left" vertical="top" wrapText="1"/>
    </xf>
    <xf numFmtId="4" fontId="21" fillId="0" borderId="51" xfId="0" applyNumberFormat="1" applyFont="1" applyBorder="1" applyAlignment="1">
      <alignment horizontal="right" vertical="top" wrapText="1"/>
    </xf>
    <xf numFmtId="0" fontId="21" fillId="0" borderId="52" xfId="0" applyFont="1" applyBorder="1" applyAlignment="1">
      <alignment horizontal="center" vertical="top" wrapText="1"/>
    </xf>
    <xf numFmtId="0" fontId="2" fillId="0"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6" fillId="11" borderId="31" xfId="0" applyFont="1" applyFill="1" applyBorder="1" applyAlignment="1">
      <alignment horizontal="center" vertical="center" wrapText="1"/>
    </xf>
    <xf numFmtId="0" fontId="30" fillId="18" borderId="13" xfId="1" applyFont="1" applyFill="1" applyBorder="1" applyAlignment="1" applyProtection="1">
      <alignment horizontal="center" vertical="center" wrapText="1"/>
      <protection locked="0"/>
    </xf>
    <xf numFmtId="0" fontId="30" fillId="18" borderId="14" xfId="1" applyFont="1" applyFill="1" applyBorder="1" applyAlignment="1" applyProtection="1">
      <alignment horizontal="center" vertical="center" wrapText="1"/>
      <protection locked="0"/>
    </xf>
    <xf numFmtId="0" fontId="5" fillId="17" borderId="60" xfId="1" applyFont="1" applyFill="1" applyBorder="1" applyAlignment="1">
      <alignment horizontal="center" vertical="center" wrapText="1"/>
    </xf>
    <xf numFmtId="0" fontId="6" fillId="0" borderId="0" xfId="64" applyFont="1" applyAlignment="1">
      <alignment vertical="center"/>
    </xf>
    <xf numFmtId="0" fontId="22" fillId="0" borderId="0" xfId="1" applyFont="1"/>
    <xf numFmtId="0" fontId="22" fillId="22" borderId="22" xfId="1" applyFont="1" applyFill="1" applyBorder="1" applyAlignment="1" applyProtection="1">
      <alignment horizontal="center" vertical="center" wrapText="1"/>
    </xf>
    <xf numFmtId="0" fontId="22" fillId="23" borderId="4" xfId="1" applyFont="1" applyFill="1" applyBorder="1" applyAlignment="1" applyProtection="1">
      <alignment vertical="center" wrapText="1"/>
    </xf>
    <xf numFmtId="0" fontId="25" fillId="22" borderId="59" xfId="1" applyFont="1" applyFill="1" applyBorder="1" applyAlignment="1">
      <alignment horizontal="center" vertical="center" wrapText="1"/>
    </xf>
    <xf numFmtId="0" fontId="27" fillId="23" borderId="13" xfId="1" applyFont="1" applyFill="1" applyBorder="1" applyAlignment="1" applyProtection="1">
      <alignment horizontal="center" vertical="center" wrapText="1"/>
      <protection locked="0"/>
    </xf>
    <xf numFmtId="0" fontId="27" fillId="23" borderId="14" xfId="1" applyFont="1" applyFill="1" applyBorder="1" applyAlignment="1" applyProtection="1">
      <alignment horizontal="center" vertical="center" wrapText="1"/>
      <protection locked="0"/>
    </xf>
    <xf numFmtId="0" fontId="25" fillId="22" borderId="60" xfId="1" applyFont="1" applyFill="1" applyBorder="1" applyAlignment="1">
      <alignment horizontal="center" vertical="center" wrapText="1"/>
    </xf>
    <xf numFmtId="0" fontId="22" fillId="0" borderId="0" xfId="64" applyFont="1"/>
    <xf numFmtId="0" fontId="8" fillId="0" borderId="0" xfId="26"/>
    <xf numFmtId="0" fontId="22" fillId="0" borderId="0" xfId="26" applyFont="1"/>
    <xf numFmtId="0" fontId="2" fillId="0" borderId="0" xfId="1" applyFont="1"/>
    <xf numFmtId="0" fontId="2" fillId="17" borderId="22" xfId="1" applyFont="1" applyFill="1" applyBorder="1" applyAlignment="1" applyProtection="1">
      <alignment horizontal="center" vertical="center" wrapText="1"/>
    </xf>
    <xf numFmtId="0" fontId="2" fillId="18" borderId="4" xfId="1" applyFont="1" applyFill="1" applyBorder="1" applyAlignment="1" applyProtection="1">
      <alignment vertical="center" wrapText="1"/>
    </xf>
    <xf numFmtId="0" fontId="2" fillId="0" borderId="0" xfId="64" applyFont="1"/>
    <xf numFmtId="0" fontId="2" fillId="0" borderId="0" xfId="26" applyFont="1"/>
    <xf numFmtId="3" fontId="2" fillId="0" borderId="0" xfId="1" applyNumberFormat="1" applyFont="1"/>
    <xf numFmtId="0" fontId="2" fillId="0" borderId="0" xfId="0" applyFont="1" applyAlignment="1">
      <alignment vertical="top" wrapText="1"/>
    </xf>
    <xf numFmtId="0" fontId="2" fillId="2" borderId="4" xfId="0" applyFont="1" applyFill="1" applyBorder="1" applyAlignment="1">
      <alignment horizontal="left" vertical="center" wrapText="1"/>
    </xf>
    <xf numFmtId="0" fontId="3" fillId="0" borderId="4" xfId="0" applyFont="1" applyBorder="1" applyAlignment="1">
      <alignment horizontal="center" vertical="center" wrapText="1"/>
    </xf>
    <xf numFmtId="0" fontId="2" fillId="0" borderId="4" xfId="0" applyFont="1" applyBorder="1" applyAlignment="1">
      <alignment vertical="center"/>
    </xf>
    <xf numFmtId="4" fontId="2" fillId="0" borderId="0" xfId="1" applyNumberFormat="1" applyFont="1"/>
    <xf numFmtId="4" fontId="22" fillId="0" borderId="0" xfId="1" applyNumberFormat="1" applyFont="1"/>
    <xf numFmtId="4" fontId="30" fillId="0" borderId="4" xfId="1" applyNumberFormat="1" applyFont="1" applyBorder="1" applyAlignment="1" applyProtection="1">
      <alignment horizontal="center" vertical="center" wrapText="1"/>
      <protection locked="0"/>
    </xf>
    <xf numFmtId="9" fontId="30" fillId="0" borderId="23" xfId="17" applyFont="1" applyBorder="1" applyAlignment="1" applyProtection="1">
      <alignment horizontal="center" vertical="center" wrapText="1"/>
      <protection locked="0"/>
    </xf>
    <xf numFmtId="0" fontId="5" fillId="17" borderId="59" xfId="1"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6" fillId="11" borderId="31" xfId="0" applyFont="1" applyFill="1" applyBorder="1" applyAlignment="1">
      <alignment horizontal="center" vertical="center" wrapText="1"/>
    </xf>
    <xf numFmtId="0" fontId="2" fillId="17" borderId="15" xfId="1" applyFont="1" applyFill="1" applyBorder="1" applyAlignment="1" applyProtection="1">
      <alignment horizontal="center" vertical="center" wrapText="1"/>
    </xf>
    <xf numFmtId="0" fontId="30" fillId="0" borderId="4" xfId="1" applyFont="1" applyBorder="1" applyAlignment="1" applyProtection="1">
      <alignment horizontal="center" vertical="center" wrapText="1"/>
      <protection locked="0"/>
    </xf>
    <xf numFmtId="0" fontId="5" fillId="0" borderId="35" xfId="1" applyFont="1" applyFill="1" applyBorder="1" applyAlignment="1">
      <alignment horizontal="center" vertical="center" wrapText="1"/>
    </xf>
    <xf numFmtId="0" fontId="5" fillId="17" borderId="12" xfId="1" applyFont="1" applyFill="1" applyBorder="1" applyAlignment="1">
      <alignment horizontal="center" vertical="center" wrapText="1"/>
    </xf>
    <xf numFmtId="0" fontId="5" fillId="17" borderId="15" xfId="1" applyFont="1" applyFill="1" applyBorder="1" applyAlignment="1">
      <alignment horizontal="center" vertical="center" wrapText="1"/>
    </xf>
    <xf numFmtId="0" fontId="30" fillId="0" borderId="4" xfId="1" applyFont="1" applyFill="1" applyBorder="1" applyAlignment="1" applyProtection="1">
      <alignment horizontal="center" vertical="center" wrapText="1"/>
      <protection locked="0"/>
    </xf>
    <xf numFmtId="0" fontId="22" fillId="22" borderId="15" xfId="1" applyFont="1" applyFill="1" applyBorder="1" applyAlignment="1" applyProtection="1">
      <alignment horizontal="center" vertical="center" wrapText="1"/>
    </xf>
    <xf numFmtId="0" fontId="25" fillId="22" borderId="12" xfId="1" applyFont="1" applyFill="1" applyBorder="1" applyAlignment="1">
      <alignment horizontal="center" vertical="center" wrapText="1"/>
    </xf>
    <xf numFmtId="0" fontId="25" fillId="22" borderId="15" xfId="1" applyFont="1" applyFill="1" applyBorder="1" applyAlignment="1">
      <alignment horizontal="center" vertical="center" wrapText="1"/>
    </xf>
    <xf numFmtId="0" fontId="5" fillId="17" borderId="22" xfId="1" applyFont="1" applyFill="1" applyBorder="1" applyAlignment="1">
      <alignment horizontal="center" vertical="center" wrapText="1"/>
    </xf>
    <xf numFmtId="0" fontId="25" fillId="22" borderId="22" xfId="1" applyFont="1" applyFill="1" applyBorder="1" applyAlignment="1">
      <alignment horizontal="center" vertical="center" wrapText="1"/>
    </xf>
    <xf numFmtId="0" fontId="2" fillId="4" borderId="4" xfId="0" applyFont="1" applyFill="1" applyBorder="1" applyAlignment="1">
      <alignment horizontal="center" vertical="center"/>
    </xf>
    <xf numFmtId="0" fontId="2" fillId="0" borderId="4" xfId="0" applyFont="1" applyBorder="1" applyAlignment="1">
      <alignment wrapText="1"/>
    </xf>
    <xf numFmtId="0" fontId="3" fillId="0" borderId="4" xfId="0" applyFont="1" applyBorder="1" applyAlignment="1">
      <alignment wrapText="1"/>
    </xf>
    <xf numFmtId="0" fontId="3" fillId="0" borderId="4" xfId="0" applyFont="1" applyBorder="1" applyAlignment="1">
      <alignment vertical="center" wrapText="1"/>
    </xf>
    <xf numFmtId="0" fontId="2" fillId="27" borderId="4" xfId="109" applyFont="1" applyBorder="1" applyAlignment="1" applyProtection="1">
      <alignment vertical="center" wrapText="1"/>
    </xf>
    <xf numFmtId="16" fontId="44" fillId="26" borderId="22" xfId="108" quotePrefix="1" applyNumberFormat="1" applyBorder="1" applyAlignment="1" applyProtection="1">
      <alignment horizontal="center" vertical="center" wrapText="1"/>
    </xf>
    <xf numFmtId="16" fontId="35" fillId="26" borderId="15" xfId="108" quotePrefix="1" applyNumberFormat="1" applyFont="1" applyBorder="1" applyAlignment="1" applyProtection="1">
      <alignment horizontal="center" vertical="center" wrapText="1"/>
    </xf>
    <xf numFmtId="16" fontId="35" fillId="26" borderId="22" xfId="108" quotePrefix="1" applyNumberFormat="1" applyFont="1" applyBorder="1" applyAlignment="1" applyProtection="1">
      <alignment horizontal="center" vertical="center" wrapText="1"/>
    </xf>
    <xf numFmtId="0" fontId="35" fillId="26" borderId="15" xfId="108" quotePrefix="1" applyFont="1" applyBorder="1" applyAlignment="1">
      <alignment horizontal="center" vertical="center" wrapText="1"/>
    </xf>
    <xf numFmtId="43" fontId="2" fillId="0" borderId="0" xfId="1" applyNumberFormat="1" applyFont="1"/>
    <xf numFmtId="9" fontId="30" fillId="0" borderId="23" xfId="17" applyFont="1" applyFill="1" applyBorder="1" applyAlignment="1" applyProtection="1">
      <alignment horizontal="center" vertical="center" wrapText="1"/>
      <protection locked="0"/>
    </xf>
    <xf numFmtId="0" fontId="5" fillId="18" borderId="48" xfId="1" applyFont="1" applyFill="1" applyBorder="1" applyAlignment="1" applyProtection="1">
      <alignment horizontal="center" vertical="center" wrapText="1"/>
      <protection locked="0"/>
    </xf>
    <xf numFmtId="0" fontId="5" fillId="18" borderId="49" xfId="1" applyFont="1" applyFill="1" applyBorder="1" applyAlignment="1" applyProtection="1">
      <alignment horizontal="center" vertical="center" wrapText="1"/>
      <protection locked="0"/>
    </xf>
    <xf numFmtId="0" fontId="2" fillId="27" borderId="64" xfId="109" applyFont="1" applyBorder="1" applyAlignment="1" applyProtection="1">
      <alignment horizontal="center" vertical="center" wrapText="1"/>
      <protection locked="0"/>
    </xf>
    <xf numFmtId="0" fontId="2" fillId="27" borderId="65" xfId="109" applyFont="1" applyBorder="1" applyAlignment="1" applyProtection="1">
      <alignment horizontal="center" vertical="center" wrapText="1"/>
      <protection locked="0"/>
    </xf>
    <xf numFmtId="0" fontId="5" fillId="18" borderId="37" xfId="1" applyFont="1" applyFill="1" applyBorder="1" applyAlignment="1" applyProtection="1">
      <alignment horizontal="center" vertical="center" wrapText="1"/>
      <protection locked="0"/>
    </xf>
    <xf numFmtId="3" fontId="31" fillId="2" borderId="66" xfId="3" applyNumberFormat="1" applyFont="1" applyFill="1" applyBorder="1" applyAlignment="1" applyProtection="1">
      <alignment horizontal="center" vertical="center" wrapText="1"/>
    </xf>
    <xf numFmtId="3" fontId="31" fillId="2" borderId="67" xfId="3" applyNumberFormat="1" applyFont="1" applyFill="1" applyBorder="1" applyAlignment="1" applyProtection="1">
      <alignment horizontal="center" vertical="center" wrapText="1"/>
    </xf>
    <xf numFmtId="0" fontId="31" fillId="2" borderId="66" xfId="3" applyFont="1" applyFill="1" applyBorder="1" applyAlignment="1" applyProtection="1">
      <alignment horizontal="center" vertical="center" wrapText="1"/>
    </xf>
    <xf numFmtId="0" fontId="31" fillId="2" borderId="67" xfId="3" applyFont="1" applyFill="1" applyBorder="1" applyAlignment="1" applyProtection="1">
      <alignment horizontal="center" vertical="center" wrapText="1"/>
    </xf>
    <xf numFmtId="0" fontId="31" fillId="2" borderId="66" xfId="14" applyFont="1" applyFill="1" applyBorder="1" applyAlignment="1">
      <alignment horizontal="center"/>
    </xf>
    <xf numFmtId="0" fontId="31" fillId="2" borderId="67" xfId="14" applyFont="1" applyFill="1" applyBorder="1" applyAlignment="1">
      <alignment horizontal="center"/>
    </xf>
    <xf numFmtId="0" fontId="31" fillId="2" borderId="68" xfId="14" applyFont="1" applyFill="1" applyBorder="1" applyAlignment="1">
      <alignment horizontal="center"/>
    </xf>
    <xf numFmtId="0" fontId="31" fillId="2" borderId="69" xfId="14" applyFont="1" applyFill="1" applyBorder="1" applyAlignment="1">
      <alignment horizontal="center"/>
    </xf>
    <xf numFmtId="0" fontId="49" fillId="0" borderId="0" xfId="1" applyFont="1"/>
    <xf numFmtId="0" fontId="49" fillId="17" borderId="22" xfId="1" applyFont="1" applyFill="1" applyBorder="1" applyAlignment="1" applyProtection="1">
      <alignment horizontal="center" vertical="center" wrapText="1"/>
    </xf>
    <xf numFmtId="0" fontId="49" fillId="17" borderId="15" xfId="1" applyFont="1" applyFill="1" applyBorder="1" applyAlignment="1" applyProtection="1">
      <alignment horizontal="center" vertical="center" wrapText="1"/>
    </xf>
    <xf numFmtId="0" fontId="49" fillId="18" borderId="4" xfId="1" applyFont="1" applyFill="1" applyBorder="1" applyAlignment="1" applyProtection="1">
      <alignment vertical="center" wrapText="1"/>
    </xf>
    <xf numFmtId="0" fontId="49" fillId="27" borderId="4" xfId="109" applyFont="1" applyBorder="1" applyAlignment="1" applyProtection="1">
      <alignment vertical="center" wrapText="1"/>
    </xf>
    <xf numFmtId="16" fontId="51" fillId="26" borderId="22" xfId="108" quotePrefix="1" applyNumberFormat="1" applyFont="1" applyBorder="1" applyAlignment="1" applyProtection="1">
      <alignment horizontal="center" vertical="center" wrapText="1"/>
    </xf>
    <xf numFmtId="0" fontId="54" fillId="0" borderId="0" xfId="1" applyFont="1"/>
    <xf numFmtId="0" fontId="53" fillId="17" borderId="22" xfId="1" applyFont="1" applyFill="1" applyBorder="1" applyAlignment="1">
      <alignment horizontal="center" vertical="center" wrapText="1"/>
    </xf>
    <xf numFmtId="0" fontId="53" fillId="17" borderId="12" xfId="1" applyFont="1" applyFill="1" applyBorder="1" applyAlignment="1">
      <alignment horizontal="center" vertical="center" wrapText="1"/>
    </xf>
    <xf numFmtId="0" fontId="53" fillId="17" borderId="15" xfId="1" applyFont="1" applyFill="1" applyBorder="1" applyAlignment="1">
      <alignment horizontal="center" vertical="center" wrapText="1"/>
    </xf>
    <xf numFmtId="16" fontId="51" fillId="26" borderId="15" xfId="108" quotePrefix="1" applyNumberFormat="1" applyFont="1" applyBorder="1" applyAlignment="1" applyProtection="1">
      <alignment horizontal="center" vertical="center" wrapText="1"/>
    </xf>
    <xf numFmtId="0" fontId="53" fillId="17" borderId="59" xfId="1" applyFont="1" applyFill="1" applyBorder="1" applyAlignment="1">
      <alignment horizontal="center" vertical="center" wrapText="1"/>
    </xf>
    <xf numFmtId="0" fontId="55" fillId="18" borderId="13" xfId="1" applyFont="1" applyFill="1" applyBorder="1" applyAlignment="1" applyProtection="1">
      <alignment horizontal="center" vertical="center" wrapText="1"/>
      <protection locked="0"/>
    </xf>
    <xf numFmtId="0" fontId="55" fillId="18" borderId="14" xfId="1" applyFont="1" applyFill="1" applyBorder="1" applyAlignment="1" applyProtection="1">
      <alignment horizontal="center" vertical="center" wrapText="1"/>
      <protection locked="0"/>
    </xf>
    <xf numFmtId="0" fontId="51" fillId="26" borderId="15" xfId="108" quotePrefix="1" applyFont="1" applyBorder="1" applyAlignment="1">
      <alignment horizontal="center" vertical="center" wrapText="1"/>
    </xf>
    <xf numFmtId="9" fontId="55" fillId="0" borderId="23" xfId="17" applyFont="1" applyBorder="1" applyAlignment="1" applyProtection="1">
      <alignment horizontal="center" vertical="center" wrapText="1"/>
      <protection locked="0"/>
    </xf>
    <xf numFmtId="9" fontId="55" fillId="0" borderId="55" xfId="17" applyFont="1" applyBorder="1" applyAlignment="1" applyProtection="1">
      <alignment horizontal="center" vertical="center" wrapText="1"/>
      <protection locked="0"/>
    </xf>
    <xf numFmtId="0" fontId="53" fillId="18" borderId="48" xfId="1" applyFont="1" applyFill="1" applyBorder="1" applyAlignment="1" applyProtection="1">
      <alignment horizontal="center" vertical="center" wrapText="1"/>
      <protection locked="0"/>
    </xf>
    <xf numFmtId="0" fontId="53" fillId="18" borderId="49" xfId="1" applyFont="1" applyFill="1" applyBorder="1" applyAlignment="1" applyProtection="1">
      <alignment horizontal="center" vertical="center" wrapText="1"/>
      <protection locked="0"/>
    </xf>
    <xf numFmtId="0" fontId="49" fillId="27" borderId="64" xfId="109" applyFont="1" applyBorder="1" applyAlignment="1" applyProtection="1">
      <alignment horizontal="center" vertical="center" wrapText="1"/>
      <protection locked="0"/>
    </xf>
    <xf numFmtId="0" fontId="49" fillId="27" borderId="65" xfId="109" applyFont="1" applyBorder="1" applyAlignment="1" applyProtection="1">
      <alignment horizontal="center" vertical="center" wrapText="1"/>
      <protection locked="0"/>
    </xf>
    <xf numFmtId="0" fontId="53" fillId="18" borderId="37" xfId="1" applyFont="1" applyFill="1" applyBorder="1" applyAlignment="1" applyProtection="1">
      <alignment horizontal="center" vertical="center" wrapText="1"/>
      <protection locked="0"/>
    </xf>
    <xf numFmtId="3" fontId="53" fillId="0" borderId="66" xfId="3" applyNumberFormat="1" applyFont="1" applyFill="1" applyBorder="1" applyAlignment="1" applyProtection="1">
      <alignment vertical="center" wrapText="1"/>
    </xf>
    <xf numFmtId="3" fontId="53" fillId="0" borderId="67" xfId="3" applyNumberFormat="1" applyFont="1" applyFill="1" applyBorder="1" applyAlignment="1" applyProtection="1">
      <alignment horizontal="center" vertical="center" wrapText="1"/>
    </xf>
    <xf numFmtId="0" fontId="53" fillId="2" borderId="66" xfId="3" applyFont="1" applyFill="1" applyBorder="1" applyAlignment="1" applyProtection="1">
      <alignment vertical="center" wrapText="1"/>
    </xf>
    <xf numFmtId="0" fontId="53" fillId="2" borderId="67" xfId="3" applyFont="1" applyFill="1" applyBorder="1" applyAlignment="1" applyProtection="1">
      <alignment horizontal="center" vertical="center" wrapText="1"/>
    </xf>
    <xf numFmtId="3" fontId="53" fillId="2" borderId="66" xfId="88" applyNumberFormat="1" applyFont="1" applyFill="1" applyBorder="1" applyAlignment="1" applyProtection="1">
      <alignment vertical="center" wrapText="1"/>
    </xf>
    <xf numFmtId="3" fontId="53" fillId="2" borderId="67" xfId="88" applyNumberFormat="1" applyFont="1" applyFill="1" applyBorder="1" applyAlignment="1" applyProtection="1">
      <alignment horizontal="center" vertical="center" wrapText="1"/>
    </xf>
    <xf numFmtId="0" fontId="53" fillId="2" borderId="66" xfId="14" applyFont="1" applyFill="1" applyBorder="1" applyAlignment="1"/>
    <xf numFmtId="0" fontId="53" fillId="2" borderId="67" xfId="14" applyFont="1" applyFill="1" applyBorder="1" applyAlignment="1">
      <alignment horizontal="center"/>
    </xf>
    <xf numFmtId="0" fontId="53" fillId="2" borderId="68" xfId="14" applyFont="1" applyFill="1" applyBorder="1" applyAlignment="1"/>
    <xf numFmtId="0" fontId="53" fillId="2" borderId="69" xfId="14" applyFont="1" applyFill="1" applyBorder="1" applyAlignment="1">
      <alignment horizontal="center"/>
    </xf>
    <xf numFmtId="0" fontId="53" fillId="17" borderId="60" xfId="1" applyFont="1" applyFill="1" applyBorder="1" applyAlignment="1">
      <alignment horizontal="center" vertical="center" wrapText="1"/>
    </xf>
    <xf numFmtId="0" fontId="49" fillId="0" borderId="0" xfId="64" applyFont="1"/>
    <xf numFmtId="0" fontId="57" fillId="0" borderId="0" xfId="26" applyFont="1"/>
    <xf numFmtId="0" fontId="58" fillId="0" borderId="0" xfId="64" applyFont="1" applyAlignment="1">
      <alignment vertical="center"/>
    </xf>
    <xf numFmtId="0" fontId="49" fillId="0" borderId="0" xfId="26" applyFont="1"/>
    <xf numFmtId="3" fontId="30" fillId="0" borderId="4" xfId="1" applyNumberFormat="1" applyFont="1" applyBorder="1" applyAlignment="1" applyProtection="1">
      <alignment horizontal="center" vertical="center" wrapText="1"/>
      <protection locked="0"/>
    </xf>
    <xf numFmtId="43" fontId="30" fillId="0" borderId="17" xfId="18" applyFont="1" applyBorder="1" applyAlignment="1" applyProtection="1">
      <alignment horizontal="center" vertical="center" wrapText="1"/>
      <protection locked="0"/>
    </xf>
    <xf numFmtId="4" fontId="30" fillId="0" borderId="4" xfId="1" applyNumberFormat="1" applyFont="1" applyFill="1" applyBorder="1" applyAlignment="1" applyProtection="1">
      <alignment horizontal="center" vertical="center" wrapText="1"/>
      <protection locked="0"/>
    </xf>
    <xf numFmtId="3" fontId="30" fillId="0" borderId="4" xfId="1" applyNumberFormat="1" applyFont="1" applyFill="1" applyBorder="1" applyAlignment="1" applyProtection="1">
      <alignment horizontal="center" vertical="center" wrapText="1"/>
      <protection locked="0"/>
    </xf>
    <xf numFmtId="43" fontId="30" fillId="0" borderId="17" xfId="18" applyFont="1" applyFill="1" applyBorder="1" applyAlignment="1" applyProtection="1">
      <alignment horizontal="center" vertical="center" wrapText="1"/>
      <protection locked="0"/>
    </xf>
    <xf numFmtId="169" fontId="2" fillId="0" borderId="0" xfId="1" applyNumberFormat="1" applyFont="1"/>
    <xf numFmtId="9" fontId="30" fillId="0" borderId="55" xfId="17" applyFont="1" applyBorder="1" applyAlignment="1" applyProtection="1">
      <alignment horizontal="center" vertical="center" wrapText="1"/>
      <protection locked="0"/>
    </xf>
    <xf numFmtId="3" fontId="31" fillId="0" borderId="66" xfId="3" applyNumberFormat="1" applyFont="1" applyFill="1" applyBorder="1" applyAlignment="1" applyProtection="1">
      <alignment horizontal="center" vertical="center" wrapText="1"/>
    </xf>
    <xf numFmtId="3" fontId="31" fillId="0" borderId="67" xfId="3" applyNumberFormat="1" applyFont="1" applyFill="1" applyBorder="1" applyAlignment="1" applyProtection="1">
      <alignment horizontal="center" vertical="center" wrapText="1"/>
    </xf>
    <xf numFmtId="0" fontId="31" fillId="0" borderId="66" xfId="3" applyFont="1" applyFill="1" applyBorder="1" applyAlignment="1" applyProtection="1">
      <alignment horizontal="center" vertical="center" wrapText="1"/>
    </xf>
    <xf numFmtId="0" fontId="31" fillId="0" borderId="67" xfId="3" applyFont="1" applyFill="1" applyBorder="1" applyAlignment="1" applyProtection="1">
      <alignment horizontal="center" vertical="center" wrapText="1"/>
    </xf>
    <xf numFmtId="3" fontId="31" fillId="0" borderId="66" xfId="88" applyNumberFormat="1" applyFont="1" applyFill="1" applyBorder="1" applyAlignment="1" applyProtection="1">
      <alignment horizontal="center" vertical="center" wrapText="1"/>
    </xf>
    <xf numFmtId="3" fontId="31" fillId="0" borderId="67" xfId="88" applyNumberFormat="1" applyFont="1" applyFill="1" applyBorder="1" applyAlignment="1" applyProtection="1">
      <alignment horizontal="center" vertical="center" wrapText="1"/>
    </xf>
    <xf numFmtId="0" fontId="31" fillId="2" borderId="66" xfId="14" applyFont="1" applyFill="1" applyBorder="1" applyAlignment="1">
      <alignment horizontal="center" vertical="center"/>
    </xf>
    <xf numFmtId="0" fontId="31" fillId="2" borderId="67" xfId="14" applyFont="1" applyFill="1" applyBorder="1" applyAlignment="1">
      <alignment horizontal="center" vertical="center"/>
    </xf>
    <xf numFmtId="0" fontId="31" fillId="2" borderId="68" xfId="14" applyFont="1" applyFill="1" applyBorder="1" applyAlignment="1">
      <alignment horizontal="center" vertical="center"/>
    </xf>
    <xf numFmtId="0" fontId="31" fillId="2" borderId="69" xfId="14" applyFont="1" applyFill="1" applyBorder="1" applyAlignment="1">
      <alignment horizontal="center" vertical="center"/>
    </xf>
    <xf numFmtId="0" fontId="5" fillId="17" borderId="36" xfId="1" applyFont="1" applyFill="1" applyBorder="1" applyAlignment="1">
      <alignment vertical="center" wrapText="1"/>
    </xf>
    <xf numFmtId="0" fontId="5" fillId="17" borderId="59" xfId="1" applyFont="1" applyFill="1" applyBorder="1" applyAlignment="1">
      <alignment vertical="center" wrapText="1"/>
    </xf>
    <xf numFmtId="0" fontId="5" fillId="17" borderId="57" xfId="1" applyFont="1" applyFill="1" applyBorder="1" applyAlignment="1">
      <alignment vertical="center" wrapText="1"/>
    </xf>
    <xf numFmtId="9" fontId="27" fillId="0" borderId="63" xfId="17" applyFont="1" applyFill="1" applyBorder="1" applyAlignment="1" applyProtection="1">
      <alignment horizontal="center" vertical="center" wrapText="1"/>
      <protection locked="0"/>
    </xf>
    <xf numFmtId="0" fontId="38" fillId="18" borderId="48" xfId="1" applyFont="1" applyFill="1" applyBorder="1" applyAlignment="1" applyProtection="1">
      <alignment horizontal="center" vertical="center" wrapText="1"/>
      <protection locked="0"/>
    </xf>
    <xf numFmtId="0" fontId="38" fillId="18" borderId="37" xfId="1" applyFont="1" applyFill="1" applyBorder="1" applyAlignment="1" applyProtection="1">
      <alignment horizontal="center" vertical="center" wrapText="1"/>
      <protection locked="0"/>
    </xf>
    <xf numFmtId="0" fontId="31" fillId="0" borderId="4" xfId="26" applyFont="1" applyBorder="1" applyAlignment="1">
      <alignment horizontal="center" vertical="center"/>
    </xf>
    <xf numFmtId="3" fontId="26" fillId="0" borderId="4" xfId="3" applyNumberFormat="1" applyFont="1" applyFill="1" applyBorder="1" applyAlignment="1" applyProtection="1">
      <alignment horizontal="center" vertical="center" wrapText="1"/>
    </xf>
    <xf numFmtId="0" fontId="26" fillId="24" borderId="76" xfId="3" applyFont="1" applyFill="1" applyBorder="1" applyAlignment="1" applyProtection="1">
      <alignment horizontal="center" vertical="center" wrapText="1"/>
    </xf>
    <xf numFmtId="0" fontId="26" fillId="24" borderId="77" xfId="3" applyFont="1" applyFill="1" applyBorder="1" applyAlignment="1" applyProtection="1">
      <alignment horizontal="center" vertical="center" wrapText="1"/>
    </xf>
    <xf numFmtId="0" fontId="26" fillId="24" borderId="78" xfId="3" applyFont="1" applyFill="1" applyBorder="1" applyAlignment="1" applyProtection="1">
      <alignment horizontal="center" vertical="center" wrapText="1"/>
    </xf>
    <xf numFmtId="0" fontId="26" fillId="24" borderId="79" xfId="3" applyFont="1" applyFill="1" applyBorder="1" applyAlignment="1" applyProtection="1">
      <alignment horizontal="center" vertical="center" wrapText="1"/>
    </xf>
    <xf numFmtId="3" fontId="26" fillId="24" borderId="78" xfId="88" applyNumberFormat="1" applyFont="1" applyFill="1" applyBorder="1" applyAlignment="1" applyProtection="1">
      <alignment horizontal="center" vertical="center" wrapText="1"/>
    </xf>
    <xf numFmtId="4" fontId="26" fillId="24" borderId="79" xfId="88" applyNumberFormat="1" applyFont="1" applyFill="1" applyBorder="1" applyAlignment="1" applyProtection="1">
      <alignment horizontal="center" vertical="center" wrapText="1"/>
    </xf>
    <xf numFmtId="0" fontId="26" fillId="24" borderId="78" xfId="14" applyFont="1" applyFill="1" applyBorder="1" applyAlignment="1">
      <alignment horizontal="center" vertical="center"/>
    </xf>
    <xf numFmtId="0" fontId="26" fillId="24" borderId="79" xfId="14" applyFont="1" applyFill="1" applyBorder="1" applyAlignment="1">
      <alignment horizontal="center" vertical="center"/>
    </xf>
    <xf numFmtId="0" fontId="26" fillId="24" borderId="80" xfId="14" applyFont="1" applyFill="1" applyBorder="1" applyAlignment="1">
      <alignment horizontal="center" vertical="center"/>
    </xf>
    <xf numFmtId="0" fontId="26" fillId="24" borderId="81" xfId="14" applyFont="1" applyFill="1" applyBorder="1" applyAlignment="1">
      <alignment horizontal="center" vertical="center"/>
    </xf>
    <xf numFmtId="0" fontId="2" fillId="0" borderId="0" xfId="1" applyFont="1" applyBorder="1"/>
    <xf numFmtId="0" fontId="2" fillId="0" borderId="0" xfId="1" applyFont="1" applyBorder="1" applyAlignment="1">
      <alignment vertical="center" wrapText="1"/>
    </xf>
    <xf numFmtId="0" fontId="2" fillId="0" borderId="0" xfId="1" applyFont="1" applyBorder="1" applyAlignment="1">
      <alignment vertical="center"/>
    </xf>
    <xf numFmtId="4" fontId="2" fillId="0" borderId="0" xfId="1" applyNumberFormat="1" applyFont="1" applyBorder="1"/>
    <xf numFmtId="3" fontId="31" fillId="2" borderId="66" xfId="88" applyNumberFormat="1" applyFont="1" applyFill="1" applyBorder="1" applyAlignment="1" applyProtection="1">
      <alignment horizontal="center" vertical="center" wrapText="1"/>
    </xf>
    <xf numFmtId="3" fontId="31" fillId="2" borderId="67" xfId="88" applyNumberFormat="1" applyFont="1" applyFill="1" applyBorder="1" applyAlignment="1" applyProtection="1">
      <alignment horizontal="center" vertical="center" wrapText="1"/>
    </xf>
    <xf numFmtId="2" fontId="5" fillId="2" borderId="1" xfId="1" applyNumberFormat="1" applyFont="1" applyFill="1" applyBorder="1" applyAlignment="1" applyProtection="1">
      <alignment horizontal="right" vertical="center" wrapText="1"/>
      <protection locked="0"/>
    </xf>
    <xf numFmtId="2" fontId="5" fillId="2" borderId="8" xfId="1" applyNumberFormat="1" applyFont="1" applyFill="1" applyBorder="1" applyAlignment="1" applyProtection="1">
      <alignment horizontal="right" vertical="center" wrapText="1"/>
      <protection locked="0"/>
    </xf>
    <xf numFmtId="3" fontId="31" fillId="0" borderId="66" xfId="3" applyNumberFormat="1" applyFont="1" applyFill="1" applyBorder="1" applyAlignment="1" applyProtection="1">
      <alignment vertical="center" wrapText="1"/>
    </xf>
    <xf numFmtId="3" fontId="31" fillId="2" borderId="66" xfId="3" applyNumberFormat="1" applyFont="1" applyFill="1" applyBorder="1" applyAlignment="1" applyProtection="1">
      <alignment vertical="center" wrapText="1"/>
    </xf>
    <xf numFmtId="0" fontId="31" fillId="0" borderId="66" xfId="3" applyFont="1" applyFill="1" applyBorder="1" applyAlignment="1" applyProtection="1">
      <alignment vertical="center" wrapText="1"/>
    </xf>
    <xf numFmtId="3" fontId="31" fillId="0" borderId="66" xfId="88" applyNumberFormat="1" applyFont="1" applyFill="1" applyBorder="1" applyAlignment="1" applyProtection="1">
      <alignment vertical="center" wrapText="1"/>
    </xf>
    <xf numFmtId="0" fontId="31" fillId="0" borderId="66" xfId="14" applyFont="1" applyFill="1" applyBorder="1" applyAlignment="1"/>
    <xf numFmtId="0" fontId="31" fillId="0" borderId="68" xfId="14" applyFont="1" applyFill="1" applyBorder="1" applyAlignment="1"/>
    <xf numFmtId="0" fontId="31" fillId="2" borderId="66" xfId="3" applyFont="1" applyFill="1" applyBorder="1" applyAlignment="1" applyProtection="1">
      <alignment vertical="center" wrapText="1"/>
    </xf>
    <xf numFmtId="3" fontId="31" fillId="2" borderId="66" xfId="88" applyNumberFormat="1" applyFont="1" applyFill="1" applyBorder="1" applyAlignment="1" applyProtection="1">
      <alignment vertical="center" wrapText="1"/>
    </xf>
    <xf numFmtId="0" fontId="31" fillId="2" borderId="66" xfId="14" applyFont="1" applyFill="1" applyBorder="1" applyAlignment="1"/>
    <xf numFmtId="0" fontId="31" fillId="2" borderId="68" xfId="14" applyFont="1" applyFill="1" applyBorder="1" applyAlignment="1"/>
    <xf numFmtId="0" fontId="22" fillId="27" borderId="4" xfId="109" applyFont="1" applyBorder="1" applyAlignment="1" applyProtection="1">
      <alignment vertical="center" wrapText="1"/>
    </xf>
    <xf numFmtId="16" fontId="67" fillId="26" borderId="15" xfId="108" quotePrefix="1" applyNumberFormat="1" applyFont="1" applyBorder="1" applyAlignment="1" applyProtection="1">
      <alignment horizontal="center" vertical="center" wrapText="1"/>
    </xf>
    <xf numFmtId="16" fontId="67" fillId="26" borderId="22" xfId="108" quotePrefix="1" applyNumberFormat="1" applyFont="1" applyBorder="1" applyAlignment="1" applyProtection="1">
      <alignment horizontal="center" vertical="center" wrapText="1"/>
    </xf>
    <xf numFmtId="0" fontId="67" fillId="26" borderId="15" xfId="108" quotePrefix="1" applyFont="1" applyBorder="1" applyAlignment="1">
      <alignment horizontal="center" vertical="center" wrapText="1"/>
    </xf>
    <xf numFmtId="0" fontId="25" fillId="23" borderId="48" xfId="1" applyFont="1" applyFill="1" applyBorder="1" applyAlignment="1" applyProtection="1">
      <alignment horizontal="center" vertical="center" wrapText="1"/>
      <protection locked="0"/>
    </xf>
    <xf numFmtId="0" fontId="25" fillId="23" borderId="49" xfId="1" applyFont="1" applyFill="1" applyBorder="1" applyAlignment="1" applyProtection="1">
      <alignment horizontal="center" vertical="center" wrapText="1"/>
      <protection locked="0"/>
    </xf>
    <xf numFmtId="0" fontId="22" fillId="27" borderId="98" xfId="109" applyFont="1" applyBorder="1" applyAlignment="1" applyProtection="1">
      <alignment horizontal="center" vertical="center" wrapText="1"/>
      <protection locked="0"/>
    </xf>
    <xf numFmtId="0" fontId="22" fillId="27" borderId="99" xfId="109" applyFont="1" applyBorder="1" applyAlignment="1" applyProtection="1">
      <alignment horizontal="center" vertical="center" wrapText="1"/>
      <protection locked="0"/>
    </xf>
    <xf numFmtId="0" fontId="25" fillId="23" borderId="37" xfId="1" applyFont="1" applyFill="1" applyBorder="1" applyAlignment="1" applyProtection="1">
      <alignment horizontal="center" vertical="center" wrapText="1"/>
      <protection locked="0"/>
    </xf>
    <xf numFmtId="3" fontId="26" fillId="19" borderId="4" xfId="3" applyNumberFormat="1" applyFont="1" applyFill="1" applyBorder="1" applyAlignment="1" applyProtection="1">
      <alignment horizontal="center" vertical="center" wrapText="1"/>
    </xf>
    <xf numFmtId="0" fontId="26" fillId="19" borderId="4" xfId="3" applyFont="1" applyFill="1" applyBorder="1" applyAlignment="1" applyProtection="1">
      <alignment horizontal="center" vertical="center" wrapText="1"/>
    </xf>
    <xf numFmtId="3" fontId="26" fillId="19" borderId="4" xfId="88" applyNumberFormat="1" applyFont="1" applyFill="1" applyBorder="1" applyAlignment="1" applyProtection="1">
      <alignment horizontal="center" vertical="center" wrapText="1"/>
    </xf>
    <xf numFmtId="3" fontId="26" fillId="0" borderId="4" xfId="88" applyNumberFormat="1" applyFont="1" applyFill="1" applyBorder="1" applyAlignment="1" applyProtection="1">
      <alignment horizontal="center" vertical="center" wrapText="1"/>
    </xf>
    <xf numFmtId="0" fontId="26" fillId="19" borderId="4" xfId="14" applyFont="1" applyFill="1" applyBorder="1" applyAlignment="1">
      <alignment horizontal="center" vertical="center"/>
    </xf>
    <xf numFmtId="0" fontId="25" fillId="22" borderId="41" xfId="1" applyFont="1" applyFill="1" applyBorder="1" applyAlignment="1">
      <alignment horizontal="center" vertical="center" wrapText="1"/>
    </xf>
    <xf numFmtId="9" fontId="27" fillId="0" borderId="23" xfId="37" applyFont="1" applyFill="1" applyBorder="1" applyAlignment="1" applyProtection="1">
      <alignment horizontal="center" vertical="center" wrapText="1"/>
      <protection locked="0"/>
    </xf>
    <xf numFmtId="9" fontId="27" fillId="0" borderId="23" xfId="37" applyFont="1" applyBorder="1" applyAlignment="1" applyProtection="1">
      <alignment horizontal="center" vertical="center" wrapText="1"/>
      <protection locked="0"/>
    </xf>
    <xf numFmtId="3" fontId="26" fillId="19" borderId="101" xfId="3" applyNumberFormat="1" applyFont="1" applyFill="1" applyBorder="1" applyAlignment="1" applyProtection="1">
      <alignment vertical="center" wrapText="1"/>
    </xf>
    <xf numFmtId="3" fontId="26" fillId="0" borderId="102" xfId="3" applyNumberFormat="1" applyFont="1" applyFill="1" applyBorder="1" applyAlignment="1" applyProtection="1">
      <alignment horizontal="center" vertical="center" wrapText="1"/>
    </xf>
    <xf numFmtId="0" fontId="26" fillId="19" borderId="101" xfId="3" applyFont="1" applyFill="1" applyBorder="1" applyAlignment="1" applyProtection="1">
      <alignment vertical="center" wrapText="1"/>
    </xf>
    <xf numFmtId="0" fontId="26" fillId="19" borderId="102" xfId="3" applyFont="1" applyFill="1" applyBorder="1" applyAlignment="1" applyProtection="1">
      <alignment horizontal="center" vertical="center" wrapText="1"/>
    </xf>
    <xf numFmtId="3" fontId="26" fillId="19" borderId="101" xfId="88" applyNumberFormat="1" applyFont="1" applyFill="1" applyBorder="1" applyAlignment="1" applyProtection="1">
      <alignment vertical="center" wrapText="1"/>
    </xf>
    <xf numFmtId="3" fontId="26" fillId="0" borderId="102" xfId="88" applyNumberFormat="1" applyFont="1" applyFill="1" applyBorder="1" applyAlignment="1" applyProtection="1">
      <alignment horizontal="center" vertical="center" wrapText="1"/>
    </xf>
    <xf numFmtId="0" fontId="26" fillId="19" borderId="101" xfId="14" applyFont="1" applyFill="1" applyBorder="1" applyAlignment="1"/>
    <xf numFmtId="0" fontId="26" fillId="19" borderId="102" xfId="14" applyFont="1" applyFill="1" applyBorder="1" applyAlignment="1">
      <alignment horizontal="center"/>
    </xf>
    <xf numFmtId="0" fontId="26" fillId="19" borderId="103" xfId="14" applyFont="1" applyFill="1" applyBorder="1" applyAlignment="1"/>
    <xf numFmtId="0" fontId="26" fillId="19" borderId="104" xfId="14" applyFont="1" applyFill="1" applyBorder="1" applyAlignment="1">
      <alignment horizontal="center"/>
    </xf>
    <xf numFmtId="3" fontId="20" fillId="2" borderId="66" xfId="3" applyNumberFormat="1" applyFont="1" applyFill="1" applyBorder="1" applyAlignment="1" applyProtection="1">
      <alignment horizontal="center" vertical="center" wrapText="1"/>
    </xf>
    <xf numFmtId="3" fontId="20" fillId="2" borderId="67" xfId="3" applyNumberFormat="1" applyFont="1" applyFill="1" applyBorder="1" applyAlignment="1" applyProtection="1">
      <alignment horizontal="center" vertical="center" wrapText="1"/>
    </xf>
    <xf numFmtId="4" fontId="54" fillId="0" borderId="0" xfId="1" applyNumberFormat="1" applyFont="1"/>
    <xf numFmtId="43" fontId="2" fillId="0" borderId="0" xfId="91" applyFont="1"/>
    <xf numFmtId="43" fontId="22" fillId="0" borderId="0" xfId="1" applyNumberFormat="1" applyFont="1"/>
    <xf numFmtId="0" fontId="15" fillId="0" borderId="51" xfId="0" applyFont="1" applyBorder="1" applyAlignment="1">
      <alignment horizontal="center" vertical="top" wrapText="1"/>
    </xf>
    <xf numFmtId="166" fontId="15" fillId="0" borderId="51" xfId="0" applyNumberFormat="1" applyFont="1" applyBorder="1" applyAlignment="1">
      <alignment horizontal="left" vertical="top" wrapText="1"/>
    </xf>
    <xf numFmtId="4" fontId="15" fillId="0" borderId="51" xfId="0" applyNumberFormat="1" applyFont="1" applyBorder="1" applyAlignment="1">
      <alignment horizontal="right" vertical="top" wrapText="1"/>
    </xf>
    <xf numFmtId="0" fontId="2" fillId="0"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6" fillId="11" borderId="3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vertical="center"/>
    </xf>
    <xf numFmtId="0" fontId="3" fillId="0" borderId="0" xfId="0" applyFont="1" applyFill="1" applyBorder="1" applyAlignment="1">
      <alignment vertical="center" wrapText="1"/>
    </xf>
    <xf numFmtId="0" fontId="22" fillId="0" borderId="0" xfId="97" applyFont="1"/>
    <xf numFmtId="0" fontId="11" fillId="30" borderId="106" xfId="97" applyFont="1" applyFill="1" applyBorder="1" applyAlignment="1" applyProtection="1">
      <alignment horizontal="center" vertical="center" wrapText="1"/>
    </xf>
    <xf numFmtId="0" fontId="11" fillId="31" borderId="54" xfId="97" applyFont="1" applyFill="1" applyBorder="1" applyAlignment="1" applyProtection="1">
      <alignment vertical="center" wrapText="1"/>
    </xf>
    <xf numFmtId="171" fontId="72" fillId="32" borderId="106" xfId="110" applyNumberFormat="1" applyFont="1" applyBorder="1" applyAlignment="1" applyProtection="1">
      <alignment horizontal="center" vertical="center" wrapText="1"/>
    </xf>
    <xf numFmtId="0" fontId="73" fillId="30" borderId="106" xfId="97" applyFont="1" applyFill="1" applyBorder="1" applyAlignment="1">
      <alignment horizontal="center" vertical="center" wrapText="1"/>
    </xf>
    <xf numFmtId="0" fontId="73" fillId="30" borderId="110" xfId="97" applyFont="1" applyFill="1" applyBorder="1" applyAlignment="1">
      <alignment horizontal="center" vertical="center" wrapText="1"/>
    </xf>
    <xf numFmtId="171" fontId="72" fillId="32" borderId="110" xfId="110" applyNumberFormat="1" applyFont="1" applyBorder="1" applyAlignment="1" applyProtection="1">
      <alignment horizontal="center" vertical="center" wrapText="1"/>
    </xf>
    <xf numFmtId="0" fontId="74" fillId="31" borderId="116" xfId="97" applyFont="1" applyFill="1" applyBorder="1" applyAlignment="1" applyProtection="1">
      <alignment horizontal="center" vertical="center" wrapText="1"/>
      <protection locked="0"/>
    </xf>
    <xf numFmtId="0" fontId="74" fillId="31" borderId="117" xfId="97" applyFont="1" applyFill="1" applyBorder="1" applyAlignment="1" applyProtection="1">
      <alignment horizontal="center" vertical="center" wrapText="1"/>
      <protection locked="0"/>
    </xf>
    <xf numFmtId="9" fontId="74" fillId="0" borderId="63" xfId="99" applyFont="1" applyFill="1" applyBorder="1" applyAlignment="1" applyProtection="1">
      <alignment horizontal="center" vertical="center" wrapText="1"/>
      <protection locked="0"/>
    </xf>
    <xf numFmtId="9" fontId="74" fillId="0" borderId="108" xfId="99" applyFont="1" applyFill="1" applyBorder="1" applyAlignment="1" applyProtection="1">
      <alignment horizontal="center" vertical="center" wrapText="1"/>
      <protection locked="0"/>
    </xf>
    <xf numFmtId="4" fontId="22" fillId="0" borderId="0" xfId="97" applyNumberFormat="1" applyFont="1"/>
    <xf numFmtId="0" fontId="73" fillId="31" borderId="140" xfId="97" applyFont="1" applyFill="1" applyBorder="1" applyAlignment="1" applyProtection="1">
      <alignment horizontal="center" vertical="center" wrapText="1"/>
      <protection locked="0"/>
    </xf>
    <xf numFmtId="0" fontId="73" fillId="31" borderId="141" xfId="97" applyFont="1" applyFill="1" applyBorder="1" applyAlignment="1" applyProtection="1">
      <alignment horizontal="center" vertical="center" wrapText="1"/>
      <protection locked="0"/>
    </xf>
    <xf numFmtId="0" fontId="11" fillId="33" borderId="142" xfId="111" applyNumberFormat="1" applyFont="1" applyBorder="1" applyAlignment="1" applyProtection="1">
      <alignment horizontal="center" vertical="center" wrapText="1"/>
      <protection locked="0"/>
    </xf>
    <xf numFmtId="0" fontId="11" fillId="33" borderId="143" xfId="111" applyNumberFormat="1" applyFont="1" applyBorder="1" applyAlignment="1" applyProtection="1">
      <alignment horizontal="center" vertical="center" wrapText="1"/>
      <protection locked="0"/>
    </xf>
    <xf numFmtId="0" fontId="73" fillId="31" borderId="144" xfId="97" applyFont="1" applyFill="1" applyBorder="1" applyAlignment="1" applyProtection="1">
      <alignment horizontal="center" vertical="center" wrapText="1"/>
      <protection locked="0"/>
    </xf>
    <xf numFmtId="0" fontId="73" fillId="24" borderId="145" xfId="103" applyFont="1" applyFill="1" applyBorder="1" applyAlignment="1">
      <alignment horizontal="center" vertical="center"/>
    </xf>
    <xf numFmtId="0" fontId="73" fillId="24" borderId="146" xfId="103" applyFont="1" applyFill="1" applyBorder="1" applyAlignment="1">
      <alignment horizontal="center" vertical="center"/>
    </xf>
    <xf numFmtId="0" fontId="73" fillId="24" borderId="147" xfId="103" applyFont="1" applyFill="1" applyBorder="1" applyAlignment="1">
      <alignment horizontal="center" vertical="center"/>
    </xf>
    <xf numFmtId="0" fontId="73" fillId="24" borderId="148" xfId="103" applyFont="1" applyFill="1" applyBorder="1" applyAlignment="1">
      <alignment horizontal="center" vertical="center"/>
    </xf>
    <xf numFmtId="0" fontId="11" fillId="0" borderId="0" xfId="97" applyFont="1"/>
    <xf numFmtId="0" fontId="11" fillId="0" borderId="0" xfId="90" applyFont="1"/>
    <xf numFmtId="0" fontId="76" fillId="0" borderId="0" xfId="90" applyFont="1" applyAlignment="1">
      <alignment vertical="center"/>
    </xf>
    <xf numFmtId="0" fontId="11" fillId="0" borderId="0" xfId="90" applyFont="1" applyAlignment="1"/>
    <xf numFmtId="0" fontId="30" fillId="0" borderId="4" xfId="1" applyFont="1" applyBorder="1" applyAlignment="1" applyProtection="1">
      <alignment horizontal="center" vertical="center" wrapText="1"/>
      <protection locked="0"/>
    </xf>
    <xf numFmtId="0" fontId="55" fillId="0" borderId="4" xfId="1" applyFont="1" applyBorder="1" applyAlignment="1" applyProtection="1">
      <alignment horizontal="center" vertical="center" wrapText="1"/>
      <protection locked="0"/>
    </xf>
    <xf numFmtId="0" fontId="30" fillId="0" borderId="4" xfId="1" applyFont="1" applyFill="1" applyBorder="1" applyAlignment="1" applyProtection="1">
      <alignment horizontal="center" vertical="center" wrapText="1"/>
      <protection locked="0"/>
    </xf>
    <xf numFmtId="0" fontId="27" fillId="0" borderId="4" xfId="1" applyFont="1" applyBorder="1" applyAlignment="1" applyProtection="1">
      <alignment horizontal="center" vertical="center" wrapText="1"/>
      <protection locked="0"/>
    </xf>
    <xf numFmtId="0" fontId="27" fillId="0" borderId="4" xfId="1" applyFont="1" applyFill="1" applyBorder="1" applyAlignment="1" applyProtection="1">
      <alignment horizontal="center" vertical="center" wrapText="1"/>
      <protection locked="0"/>
    </xf>
    <xf numFmtId="3" fontId="2" fillId="0" borderId="4" xfId="1" applyNumberFormat="1" applyFont="1" applyFill="1" applyBorder="1" applyAlignment="1" applyProtection="1">
      <alignment horizontal="center" vertical="center" wrapText="1"/>
      <protection locked="0"/>
    </xf>
    <xf numFmtId="3" fontId="5" fillId="0" borderId="4" xfId="1" applyNumberFormat="1" applyFont="1" applyBorder="1" applyAlignment="1" applyProtection="1">
      <alignment horizontal="center" vertical="center" wrapText="1"/>
      <protection locked="0"/>
    </xf>
    <xf numFmtId="9" fontId="30" fillId="0" borderId="23" xfId="17" applyNumberFormat="1" applyFont="1" applyBorder="1" applyAlignment="1" applyProtection="1">
      <alignment horizontal="center" vertical="center" wrapText="1"/>
      <protection locked="0"/>
    </xf>
    <xf numFmtId="9" fontId="30" fillId="0" borderId="55" xfId="17" applyNumberFormat="1" applyFont="1" applyBorder="1" applyAlignment="1" applyProtection="1">
      <alignment horizontal="center" vertical="center" wrapText="1"/>
      <protection locked="0"/>
    </xf>
    <xf numFmtId="3" fontId="30" fillId="2" borderId="17" xfId="1" applyNumberFormat="1" applyFont="1" applyFill="1" applyBorder="1" applyAlignment="1" applyProtection="1">
      <alignment horizontal="center" vertical="center" wrapText="1"/>
      <protection locked="0"/>
    </xf>
    <xf numFmtId="3" fontId="30" fillId="0" borderId="17" xfId="1" applyNumberFormat="1" applyFont="1" applyBorder="1" applyAlignment="1" applyProtection="1">
      <alignment horizontal="center" vertical="center" wrapText="1"/>
      <protection locked="0"/>
    </xf>
    <xf numFmtId="3" fontId="55" fillId="0" borderId="4" xfId="1" applyNumberFormat="1" applyFont="1" applyBorder="1" applyAlignment="1" applyProtection="1">
      <alignment horizontal="center" vertical="center" wrapText="1"/>
      <protection locked="0"/>
    </xf>
    <xf numFmtId="3" fontId="55" fillId="0" borderId="17" xfId="1" applyNumberFormat="1" applyFont="1" applyBorder="1" applyAlignment="1" applyProtection="1">
      <alignment horizontal="center" vertical="center" wrapText="1"/>
      <protection locked="0"/>
    </xf>
    <xf numFmtId="3" fontId="20" fillId="0" borderId="70" xfId="3" applyNumberFormat="1" applyFont="1" applyFill="1" applyBorder="1" applyAlignment="1" applyProtection="1">
      <alignment horizontal="center" vertical="center" wrapText="1"/>
    </xf>
    <xf numFmtId="3" fontId="20" fillId="0" borderId="71" xfId="3" applyNumberFormat="1" applyFont="1" applyFill="1" applyBorder="1" applyAlignment="1" applyProtection="1">
      <alignment horizontal="center" vertical="center" wrapText="1"/>
    </xf>
    <xf numFmtId="1" fontId="20" fillId="0" borderId="70" xfId="3" applyNumberFormat="1" applyFont="1" applyFill="1" applyBorder="1" applyAlignment="1" applyProtection="1">
      <alignment horizontal="center" vertical="center" wrapText="1"/>
    </xf>
    <xf numFmtId="1" fontId="31" fillId="0" borderId="71" xfId="3" applyNumberFormat="1" applyFont="1" applyFill="1" applyBorder="1" applyAlignment="1" applyProtection="1">
      <alignment horizontal="center" vertical="center" wrapText="1"/>
    </xf>
    <xf numFmtId="1" fontId="20" fillId="2" borderId="70" xfId="3" applyNumberFormat="1" applyFont="1" applyFill="1" applyBorder="1" applyAlignment="1" applyProtection="1">
      <alignment horizontal="center" vertical="center" wrapText="1"/>
    </xf>
    <xf numFmtId="1" fontId="20" fillId="0" borderId="71" xfId="3" applyNumberFormat="1" applyFont="1" applyFill="1" applyBorder="1" applyAlignment="1" applyProtection="1">
      <alignment horizontal="center" vertical="center" wrapText="1"/>
    </xf>
    <xf numFmtId="4" fontId="20" fillId="2" borderId="70" xfId="88" applyNumberFormat="1" applyFont="1" applyFill="1" applyBorder="1" applyAlignment="1" applyProtection="1">
      <alignment horizontal="center" vertical="center" wrapText="1"/>
    </xf>
    <xf numFmtId="4" fontId="20" fillId="2" borderId="71" xfId="88" applyNumberFormat="1" applyFont="1" applyFill="1" applyBorder="1" applyAlignment="1" applyProtection="1">
      <alignment horizontal="center" vertical="center" wrapText="1"/>
    </xf>
    <xf numFmtId="0" fontId="20" fillId="0" borderId="70" xfId="14" applyNumberFormat="1" applyFont="1" applyFill="1" applyBorder="1" applyAlignment="1">
      <alignment horizontal="center"/>
    </xf>
    <xf numFmtId="0" fontId="20" fillId="0" borderId="71" xfId="14" applyNumberFormat="1" applyFont="1" applyFill="1" applyBorder="1" applyAlignment="1">
      <alignment horizontal="center"/>
    </xf>
    <xf numFmtId="3" fontId="20" fillId="2" borderId="72" xfId="14" applyNumberFormat="1" applyFont="1" applyFill="1" applyBorder="1" applyAlignment="1">
      <alignment horizontal="center"/>
    </xf>
    <xf numFmtId="3" fontId="20" fillId="0" borderId="73" xfId="14" applyNumberFormat="1" applyFont="1" applyFill="1" applyBorder="1" applyAlignment="1">
      <alignment horizontal="center"/>
    </xf>
    <xf numFmtId="4" fontId="27" fillId="0" borderId="54" xfId="1" applyNumberFormat="1" applyFont="1" applyBorder="1" applyAlignment="1" applyProtection="1">
      <alignment horizontal="center" vertical="center" wrapText="1"/>
      <protection locked="0"/>
    </xf>
    <xf numFmtId="4" fontId="30" fillId="0" borderId="17" xfId="1" applyNumberFormat="1" applyFont="1" applyBorder="1" applyAlignment="1" applyProtection="1">
      <alignment horizontal="center" vertical="center" wrapText="1"/>
      <protection locked="0"/>
    </xf>
    <xf numFmtId="0" fontId="30" fillId="0" borderId="4" xfId="18" applyNumberFormat="1" applyFont="1" applyBorder="1" applyAlignment="1" applyProtection="1">
      <alignment horizontal="center" vertical="center" wrapText="1"/>
      <protection locked="0"/>
    </xf>
    <xf numFmtId="43" fontId="30" fillId="0" borderId="4" xfId="18" applyFont="1" applyFill="1" applyBorder="1" applyAlignment="1" applyProtection="1">
      <alignment horizontal="center" vertical="center" wrapText="1"/>
      <protection locked="0"/>
    </xf>
    <xf numFmtId="0" fontId="30" fillId="0" borderId="4" xfId="18" applyNumberFormat="1" applyFont="1" applyFill="1" applyBorder="1" applyAlignment="1" applyProtection="1">
      <alignment horizontal="center" vertical="center" wrapText="1"/>
      <protection locked="0"/>
    </xf>
    <xf numFmtId="1" fontId="30" fillId="0" borderId="4" xfId="1" applyNumberFormat="1" applyFont="1" applyBorder="1" applyAlignment="1" applyProtection="1">
      <alignment horizontal="center" vertical="center" wrapText="1"/>
      <protection locked="0"/>
    </xf>
    <xf numFmtId="4" fontId="30" fillId="2" borderId="4" xfId="1" applyNumberFormat="1" applyFont="1" applyFill="1" applyBorder="1" applyAlignment="1" applyProtection="1">
      <alignment horizontal="center" vertical="center" wrapText="1"/>
      <protection locked="0"/>
    </xf>
    <xf numFmtId="9" fontId="30" fillId="2" borderId="23" xfId="17" applyFont="1" applyFill="1" applyBorder="1" applyAlignment="1" applyProtection="1">
      <alignment horizontal="center" vertical="center" wrapText="1"/>
      <protection locked="0"/>
    </xf>
    <xf numFmtId="43" fontId="27" fillId="0" borderId="4" xfId="94" applyFont="1" applyFill="1" applyBorder="1" applyAlignment="1" applyProtection="1">
      <alignment horizontal="center" vertical="center" wrapText="1"/>
      <protection locked="0"/>
    </xf>
    <xf numFmtId="43" fontId="27" fillId="0" borderId="4" xfId="94" applyFont="1" applyBorder="1" applyAlignment="1" applyProtection="1">
      <alignment horizontal="center" vertical="center" wrapText="1"/>
      <protection locked="0"/>
    </xf>
    <xf numFmtId="43" fontId="27" fillId="0" borderId="17" xfId="94" applyFont="1" applyBorder="1" applyAlignment="1" applyProtection="1">
      <alignment horizontal="center" vertical="center" wrapText="1"/>
      <protection locked="0"/>
    </xf>
    <xf numFmtId="43" fontId="27" fillId="0" borderId="4" xfId="1" applyNumberFormat="1" applyFont="1" applyBorder="1" applyAlignment="1" applyProtection="1">
      <alignment horizontal="center" vertical="center" wrapText="1"/>
      <protection locked="0"/>
    </xf>
    <xf numFmtId="9" fontId="27" fillId="0" borderId="55" xfId="37" applyFont="1" applyBorder="1" applyAlignment="1" applyProtection="1">
      <alignment horizontal="center" vertical="center" wrapText="1"/>
      <protection locked="0"/>
    </xf>
    <xf numFmtId="4" fontId="27" fillId="0" borderId="4" xfId="1" applyNumberFormat="1" applyFont="1" applyFill="1" applyBorder="1" applyAlignment="1" applyProtection="1">
      <alignment horizontal="center" vertical="center" wrapText="1"/>
      <protection locked="0"/>
    </xf>
    <xf numFmtId="4" fontId="27" fillId="0" borderId="17" xfId="1" applyNumberFormat="1" applyFont="1" applyBorder="1" applyAlignment="1" applyProtection="1">
      <alignment horizontal="center" vertical="center" wrapText="1"/>
      <protection locked="0"/>
    </xf>
    <xf numFmtId="3" fontId="74" fillId="0" borderId="54" xfId="97" applyNumberFormat="1" applyFont="1" applyBorder="1" applyAlignment="1" applyProtection="1">
      <alignment horizontal="center" vertical="center" wrapText="1"/>
      <protection locked="0"/>
    </xf>
    <xf numFmtId="3" fontId="27" fillId="0" borderId="54" xfId="97" applyNumberFormat="1" applyFont="1" applyBorder="1" applyAlignment="1" applyProtection="1">
      <alignment horizontal="center" vertical="center" wrapText="1"/>
      <protection locked="0"/>
    </xf>
    <xf numFmtId="3" fontId="74" fillId="0" borderId="111" xfId="97" applyNumberFormat="1" applyFont="1" applyBorder="1" applyAlignment="1" applyProtection="1">
      <alignment horizontal="center" vertical="center" wrapText="1"/>
      <protection locked="0"/>
    </xf>
    <xf numFmtId="0" fontId="73" fillId="30" borderId="115" xfId="97" applyFont="1" applyFill="1" applyBorder="1" applyAlignment="1">
      <alignment horizontal="center" vertical="center" wrapText="1"/>
    </xf>
    <xf numFmtId="0" fontId="11" fillId="33" borderId="54" xfId="111" applyNumberFormat="1" applyFont="1" applyBorder="1" applyAlignment="1" applyProtection="1">
      <alignment vertical="center" wrapText="1"/>
    </xf>
    <xf numFmtId="0" fontId="73" fillId="30" borderId="132" xfId="97" applyFont="1" applyFill="1" applyBorder="1" applyAlignment="1">
      <alignment horizontal="center" vertical="center" wrapText="1"/>
    </xf>
    <xf numFmtId="0" fontId="11" fillId="30" borderId="110" xfId="97" applyFont="1" applyFill="1" applyBorder="1" applyAlignment="1" applyProtection="1">
      <alignment horizontal="center" vertical="center" wrapText="1"/>
    </xf>
    <xf numFmtId="0" fontId="72" fillId="32" borderId="110" xfId="110" applyNumberFormat="1" applyFont="1" applyBorder="1" applyAlignment="1" applyProtection="1">
      <alignment horizontal="center" vertical="center" wrapText="1"/>
    </xf>
    <xf numFmtId="3" fontId="11" fillId="24" borderId="145" xfId="102" applyNumberFormat="1" applyFont="1" applyFill="1" applyBorder="1" applyAlignment="1" applyProtection="1">
      <alignment horizontal="center" vertical="center" wrapText="1"/>
    </xf>
    <xf numFmtId="3" fontId="11" fillId="0" borderId="146" xfId="102" applyNumberFormat="1" applyFont="1" applyFill="1" applyBorder="1" applyAlignment="1" applyProtection="1">
      <alignment horizontal="center" vertical="center" wrapText="1"/>
    </xf>
    <xf numFmtId="3" fontId="11" fillId="0" borderId="146" xfId="102" quotePrefix="1" applyNumberFormat="1" applyFont="1" applyFill="1" applyBorder="1" applyAlignment="1" applyProtection="1">
      <alignment horizontal="center" vertical="center" wrapText="1"/>
    </xf>
    <xf numFmtId="0" fontId="11" fillId="24" borderId="145" xfId="102" applyFont="1" applyFill="1" applyBorder="1" applyAlignment="1" applyProtection="1">
      <alignment horizontal="center" vertical="center" wrapText="1"/>
    </xf>
    <xf numFmtId="0" fontId="11" fillId="24" borderId="146" xfId="102" applyFont="1" applyFill="1" applyBorder="1" applyAlignment="1" applyProtection="1">
      <alignment horizontal="center" vertical="center" wrapText="1"/>
    </xf>
    <xf numFmtId="3" fontId="11" fillId="24" borderId="146" xfId="102" applyNumberFormat="1" applyFont="1" applyFill="1" applyBorder="1" applyAlignment="1" applyProtection="1">
      <alignment horizontal="center" vertical="center" wrapText="1"/>
    </xf>
    <xf numFmtId="0" fontId="5" fillId="0" borderId="1" xfId="0" applyFont="1" applyBorder="1" applyAlignment="1">
      <alignment horizontal="center" wrapText="1"/>
    </xf>
    <xf numFmtId="0" fontId="5" fillId="0" borderId="3" xfId="0" applyFont="1" applyBorder="1" applyAlignment="1">
      <alignment horizontal="center" wrapText="1"/>
    </xf>
    <xf numFmtId="0" fontId="5" fillId="0" borderId="1" xfId="0" applyFont="1" applyBorder="1" applyAlignment="1">
      <alignment horizontal="center"/>
    </xf>
    <xf numFmtId="0" fontId="5" fillId="0" borderId="3" xfId="0" applyFont="1" applyBorder="1" applyAlignment="1">
      <alignment horizontal="center"/>
    </xf>
    <xf numFmtId="0" fontId="5" fillId="0" borderId="1" xfId="0" applyFont="1" applyFill="1" applyBorder="1" applyAlignment="1">
      <alignment horizontal="center"/>
    </xf>
    <xf numFmtId="0" fontId="5" fillId="0" borderId="3" xfId="0" applyFont="1" applyFill="1" applyBorder="1" applyAlignment="1">
      <alignment horizontal="center"/>
    </xf>
    <xf numFmtId="17" fontId="5" fillId="0" borderId="1" xfId="0" applyNumberFormat="1" applyFont="1" applyFill="1" applyBorder="1" applyAlignment="1">
      <alignment horizontal="center"/>
    </xf>
    <xf numFmtId="17" fontId="5" fillId="0" borderId="3" xfId="0" applyNumberFormat="1" applyFont="1" applyFill="1" applyBorder="1" applyAlignment="1">
      <alignment horizontal="center"/>
    </xf>
    <xf numFmtId="0" fontId="7" fillId="5" borderId="12" xfId="0" applyFont="1" applyFill="1" applyBorder="1" applyAlignment="1" applyProtection="1">
      <alignment horizontal="center" vertical="center" wrapText="1"/>
    </xf>
    <xf numFmtId="0" fontId="7" fillId="5" borderId="13" xfId="0" applyFont="1" applyFill="1" applyBorder="1" applyAlignment="1" applyProtection="1">
      <alignment horizontal="center" vertical="center" wrapText="1"/>
    </xf>
    <xf numFmtId="0" fontId="7"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2" xfId="0" applyFont="1" applyFill="1" applyBorder="1" applyAlignment="1" applyProtection="1">
      <alignment horizontal="left" vertical="center" wrapText="1"/>
    </xf>
    <xf numFmtId="0" fontId="2" fillId="4" borderId="23" xfId="0" applyFont="1" applyFill="1" applyBorder="1" applyAlignment="1" applyProtection="1">
      <alignment horizontal="left" vertical="center" wrapText="1"/>
    </xf>
    <xf numFmtId="0" fontId="2" fillId="0" borderId="29" xfId="0" applyFont="1" applyBorder="1" applyAlignment="1">
      <alignment horizontal="center" wrapText="1"/>
    </xf>
    <xf numFmtId="0" fontId="2" fillId="0" borderId="18" xfId="0" applyFont="1" applyBorder="1" applyAlignment="1">
      <alignment horizontal="center" wrapText="1"/>
    </xf>
    <xf numFmtId="0" fontId="2" fillId="0" borderId="19" xfId="0" applyFont="1" applyBorder="1" applyAlignment="1">
      <alignment horizontal="center" wrapText="1"/>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wrapText="1"/>
    </xf>
    <xf numFmtId="0" fontId="2" fillId="0" borderId="4" xfId="0" applyFont="1" applyBorder="1" applyAlignment="1">
      <alignment horizontal="center"/>
    </xf>
    <xf numFmtId="0" fontId="2" fillId="0" borderId="17" xfId="0" applyFont="1" applyBorder="1" applyAlignment="1">
      <alignment horizontal="center"/>
    </xf>
    <xf numFmtId="0" fontId="2" fillId="4" borderId="33"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30" xfId="0" applyFont="1" applyFill="1" applyBorder="1" applyAlignment="1" applyProtection="1">
      <alignment horizontal="center" vertical="center" wrapText="1"/>
    </xf>
    <xf numFmtId="49" fontId="2" fillId="0" borderId="29"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20"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40" xfId="0" applyFont="1" applyFill="1" applyBorder="1" applyAlignment="1" applyProtection="1">
      <alignment horizontal="center" vertical="center" wrapText="1"/>
    </xf>
    <xf numFmtId="0" fontId="2" fillId="4" borderId="43"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6"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2" fillId="0" borderId="0" xfId="0" applyFont="1" applyAlignment="1">
      <alignment horizontal="left"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10" borderId="47" xfId="0" applyFont="1" applyFill="1" applyBorder="1" applyAlignment="1">
      <alignment horizontal="center"/>
    </xf>
    <xf numFmtId="0" fontId="7" fillId="10" borderId="34" xfId="0" applyFont="1" applyFill="1" applyBorder="1" applyAlignment="1">
      <alignment horizontal="center"/>
    </xf>
    <xf numFmtId="0" fontId="7" fillId="10" borderId="10" xfId="0" applyFont="1" applyFill="1" applyBorder="1" applyAlignment="1">
      <alignment horizontal="center"/>
    </xf>
    <xf numFmtId="0" fontId="7" fillId="10" borderId="11" xfId="0" applyFont="1" applyFill="1" applyBorder="1" applyAlignment="1">
      <alignment horizontal="center"/>
    </xf>
    <xf numFmtId="0" fontId="2" fillId="11" borderId="4" xfId="0" applyFont="1" applyFill="1" applyBorder="1" applyAlignment="1">
      <alignment horizontal="center" wrapText="1"/>
    </xf>
    <xf numFmtId="0" fontId="4" fillId="2" borderId="24"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4" fillId="0" borderId="29"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5" xfId="0" applyFont="1" applyFill="1" applyBorder="1" applyAlignment="1">
      <alignment horizontal="center" wrapText="1"/>
    </xf>
    <xf numFmtId="0" fontId="2" fillId="0" borderId="10" xfId="0" applyFont="1" applyFill="1" applyBorder="1" applyAlignment="1">
      <alignment horizontal="center" wrapText="1"/>
    </xf>
    <xf numFmtId="0" fontId="16" fillId="11" borderId="31" xfId="0" applyFont="1" applyFill="1" applyBorder="1" applyAlignment="1">
      <alignment horizontal="center" wrapText="1"/>
    </xf>
    <xf numFmtId="0" fontId="16" fillId="11" borderId="10" xfId="0" applyFont="1" applyFill="1" applyBorder="1" applyAlignment="1">
      <alignment horizontal="center" wrapText="1"/>
    </xf>
    <xf numFmtId="0" fontId="16" fillId="11" borderId="32" xfId="0" applyFont="1" applyFill="1" applyBorder="1" applyAlignment="1">
      <alignment horizontal="center" wrapText="1"/>
    </xf>
    <xf numFmtId="0" fontId="2" fillId="0" borderId="18" xfId="0" applyFont="1" applyFill="1" applyBorder="1" applyAlignment="1">
      <alignment horizontal="center"/>
    </xf>
    <xf numFmtId="0" fontId="2" fillId="12" borderId="24" xfId="0" applyFont="1" applyFill="1" applyBorder="1" applyAlignment="1">
      <alignment horizontal="center" wrapText="1"/>
    </xf>
    <xf numFmtId="0" fontId="2" fillId="12" borderId="25" xfId="0" applyFont="1" applyFill="1" applyBorder="1" applyAlignment="1">
      <alignment horizont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2" fillId="0" borderId="49" xfId="0" applyFont="1" applyBorder="1" applyAlignment="1">
      <alignment horizontal="center" vertical="center" wrapText="1"/>
    </xf>
    <xf numFmtId="0" fontId="0" fillId="0" borderId="49" xfId="0" applyBorder="1" applyAlignment="1"/>
    <xf numFmtId="0" fontId="0" fillId="0" borderId="43" xfId="0" applyBorder="1" applyAlignment="1"/>
    <xf numFmtId="0" fontId="16" fillId="11" borderId="31" xfId="0" applyFont="1" applyFill="1" applyBorder="1" applyAlignment="1">
      <alignment horizontal="center" vertical="center" wrapText="1"/>
    </xf>
    <xf numFmtId="0" fontId="16" fillId="11" borderId="10" xfId="0" applyFont="1" applyFill="1" applyBorder="1" applyAlignment="1">
      <alignment horizontal="center" vertical="center" wrapText="1"/>
    </xf>
    <xf numFmtId="0" fontId="16" fillId="11" borderId="32" xfId="0" applyFont="1" applyFill="1" applyBorder="1" applyAlignment="1">
      <alignment horizontal="center" vertical="center" wrapText="1"/>
    </xf>
    <xf numFmtId="0" fontId="7" fillId="10" borderId="53" xfId="0" applyFont="1" applyFill="1" applyBorder="1" applyAlignment="1">
      <alignment horizontal="center" vertical="center"/>
    </xf>
    <xf numFmtId="0" fontId="7" fillId="10" borderId="10" xfId="0" applyFont="1" applyFill="1" applyBorder="1" applyAlignment="1">
      <alignment horizontal="center" vertical="center"/>
    </xf>
    <xf numFmtId="0" fontId="7" fillId="10" borderId="11" xfId="0" applyFont="1" applyFill="1" applyBorder="1" applyAlignment="1">
      <alignment horizontal="center" vertical="center"/>
    </xf>
    <xf numFmtId="0" fontId="2" fillId="11" borderId="41" xfId="0" applyFont="1" applyFill="1" applyBorder="1" applyAlignment="1">
      <alignment horizontal="center" vertical="center" wrapText="1"/>
    </xf>
    <xf numFmtId="0" fontId="2" fillId="11" borderId="42"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12" borderId="24" xfId="0" applyFont="1" applyFill="1" applyBorder="1" applyAlignment="1">
      <alignment horizontal="center" vertical="center" wrapText="1"/>
    </xf>
    <xf numFmtId="0" fontId="2" fillId="12" borderId="25" xfId="0" applyFont="1" applyFill="1" applyBorder="1" applyAlignment="1">
      <alignment horizontal="center" vertical="center" wrapText="1"/>
    </xf>
    <xf numFmtId="0" fontId="2" fillId="12" borderId="5" xfId="0" applyFont="1" applyFill="1" applyBorder="1" applyAlignment="1">
      <alignment horizontal="center" vertical="center"/>
    </xf>
    <xf numFmtId="0" fontId="2" fillId="12" borderId="6" xfId="0" applyFont="1" applyFill="1" applyBorder="1" applyAlignment="1">
      <alignment horizontal="center" vertical="center"/>
    </xf>
    <xf numFmtId="0" fontId="2" fillId="12" borderId="7"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2" borderId="3" xfId="0" applyFill="1" applyBorder="1" applyAlignment="1">
      <alignment horizontal="center" vertical="center" wrapText="1"/>
    </xf>
    <xf numFmtId="0" fontId="2" fillId="0" borderId="35" xfId="0" applyFont="1" applyFill="1" applyBorder="1" applyAlignment="1">
      <alignment horizontal="center"/>
    </xf>
    <xf numFmtId="0" fontId="2" fillId="2" borderId="3" xfId="0" applyFont="1" applyFill="1" applyBorder="1" applyAlignment="1">
      <alignment horizontal="center" vertical="center" wrapText="1"/>
    </xf>
    <xf numFmtId="0" fontId="4" fillId="0" borderId="24" xfId="0" applyFont="1" applyFill="1" applyBorder="1" applyAlignment="1">
      <alignment horizontal="center" wrapText="1"/>
    </xf>
    <xf numFmtId="0" fontId="4" fillId="0" borderId="26" xfId="0" applyFont="1" applyFill="1" applyBorder="1" applyAlignment="1">
      <alignment horizontal="center" wrapText="1"/>
    </xf>
    <xf numFmtId="0" fontId="4" fillId="0" borderId="27" xfId="0" applyFont="1" applyFill="1" applyBorder="1" applyAlignment="1">
      <alignment horizontal="center" wrapText="1"/>
    </xf>
    <xf numFmtId="0" fontId="0" fillId="0" borderId="4" xfId="0" applyBorder="1" applyAlignment="1"/>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7" fillId="10" borderId="53" xfId="0" applyFont="1" applyFill="1" applyBorder="1" applyAlignment="1">
      <alignment horizontal="center" vertical="center" wrapText="1"/>
    </xf>
    <xf numFmtId="0" fontId="7" fillId="10" borderId="10" xfId="0" applyFont="1" applyFill="1" applyBorder="1" applyAlignment="1">
      <alignment horizontal="center" vertical="center" wrapText="1"/>
    </xf>
    <xf numFmtId="0" fontId="7" fillId="10" borderId="11" xfId="0" applyFont="1" applyFill="1" applyBorder="1" applyAlignment="1">
      <alignment horizontal="center" vertical="center" wrapText="1"/>
    </xf>
    <xf numFmtId="0" fontId="2" fillId="0" borderId="10" xfId="1" applyFont="1" applyBorder="1" applyAlignment="1">
      <alignment horizontal="center"/>
    </xf>
    <xf numFmtId="0" fontId="5" fillId="18" borderId="56" xfId="1" applyFont="1" applyFill="1" applyBorder="1" applyAlignment="1">
      <alignment horizontal="center" vertical="center" wrapText="1"/>
    </xf>
    <xf numFmtId="0" fontId="30" fillId="0" borderId="56" xfId="1" applyFont="1" applyBorder="1" applyAlignment="1" applyProtection="1">
      <alignment horizontal="center" vertical="center" wrapText="1"/>
      <protection locked="0"/>
    </xf>
    <xf numFmtId="0" fontId="30" fillId="0" borderId="61" xfId="1" applyFont="1" applyBorder="1" applyAlignment="1" applyProtection="1">
      <alignment horizontal="center" vertical="center" wrapText="1"/>
      <protection locked="0"/>
    </xf>
    <xf numFmtId="4" fontId="31" fillId="0" borderId="1" xfId="3" applyNumberFormat="1" applyFont="1" applyFill="1" applyBorder="1" applyAlignment="1">
      <alignment horizontal="center" vertical="center" wrapText="1"/>
    </xf>
    <xf numFmtId="4" fontId="31" fillId="0" borderId="2" xfId="3" applyNumberFormat="1" applyFont="1" applyFill="1" applyBorder="1" applyAlignment="1">
      <alignment horizontal="center" vertical="center" wrapText="1"/>
    </xf>
    <xf numFmtId="4" fontId="31" fillId="0" borderId="3" xfId="3" applyNumberFormat="1" applyFont="1" applyFill="1" applyBorder="1" applyAlignment="1">
      <alignment horizontal="center" vertical="center" wrapText="1"/>
    </xf>
    <xf numFmtId="0" fontId="31" fillId="0" borderId="1" xfId="3" applyFont="1" applyFill="1" applyBorder="1" applyAlignment="1" applyProtection="1">
      <alignment horizontal="center" vertical="center" wrapText="1"/>
      <protection locked="0"/>
    </xf>
    <xf numFmtId="0" fontId="31" fillId="0" borderId="3" xfId="3" applyFont="1" applyFill="1" applyBorder="1" applyAlignment="1" applyProtection="1">
      <alignment horizontal="center" vertical="center" wrapText="1"/>
      <protection locked="0"/>
    </xf>
    <xf numFmtId="3" fontId="31" fillId="0" borderId="1" xfId="3" applyNumberFormat="1" applyFont="1" applyFill="1" applyBorder="1" applyAlignment="1" applyProtection="1">
      <alignment horizontal="center" vertical="center" wrapText="1"/>
    </xf>
    <xf numFmtId="3" fontId="31" fillId="0" borderId="8" xfId="3" applyNumberFormat="1" applyFont="1" applyFill="1" applyBorder="1" applyAlignment="1" applyProtection="1">
      <alignment horizontal="center" vertical="center" wrapText="1"/>
    </xf>
    <xf numFmtId="4" fontId="20" fillId="25" borderId="1" xfId="107" applyNumberFormat="1" applyFont="1" applyBorder="1" applyAlignment="1">
      <alignment horizontal="center" vertical="center" wrapText="1"/>
    </xf>
    <xf numFmtId="4" fontId="20" fillId="25" borderId="2" xfId="107" applyNumberFormat="1" applyFont="1" applyBorder="1" applyAlignment="1">
      <alignment horizontal="center" vertical="center" wrapText="1"/>
    </xf>
    <xf numFmtId="4" fontId="20" fillId="25" borderId="3" xfId="107" applyNumberFormat="1" applyFont="1" applyBorder="1" applyAlignment="1">
      <alignment horizontal="center" vertical="center" wrapText="1"/>
    </xf>
    <xf numFmtId="0" fontId="31" fillId="0" borderId="8" xfId="3" applyFont="1" applyFill="1" applyBorder="1" applyAlignment="1" applyProtection="1">
      <alignment horizontal="center" vertical="center" wrapText="1"/>
      <protection locked="0"/>
    </xf>
    <xf numFmtId="4" fontId="31" fillId="0" borderId="29" xfId="3" applyNumberFormat="1" applyFont="1" applyFill="1" applyBorder="1" applyAlignment="1">
      <alignment horizontal="center" vertical="center" wrapText="1"/>
    </xf>
    <xf numFmtId="4" fontId="31" fillId="0" borderId="18" xfId="3" applyNumberFormat="1" applyFont="1" applyFill="1" applyBorder="1" applyAlignment="1">
      <alignment horizontal="center" vertical="center" wrapText="1"/>
    </xf>
    <xf numFmtId="4" fontId="31" fillId="0" borderId="30" xfId="3" applyNumberFormat="1" applyFont="1" applyFill="1" applyBorder="1" applyAlignment="1">
      <alignment horizontal="center" vertical="center" wrapText="1"/>
    </xf>
    <xf numFmtId="0" fontId="31" fillId="0" borderId="29" xfId="3" applyFont="1" applyFill="1" applyBorder="1" applyAlignment="1" applyProtection="1">
      <alignment horizontal="center" vertical="center" wrapText="1"/>
      <protection locked="0"/>
    </xf>
    <xf numFmtId="0" fontId="31" fillId="0" borderId="30" xfId="3" applyFont="1" applyFill="1" applyBorder="1" applyAlignment="1" applyProtection="1">
      <alignment horizontal="center" vertical="center" wrapText="1"/>
      <protection locked="0"/>
    </xf>
    <xf numFmtId="0" fontId="5" fillId="18" borderId="5" xfId="1" applyFont="1" applyFill="1" applyBorder="1" applyAlignment="1" applyProtection="1">
      <alignment horizontal="center" vertical="center" wrapText="1"/>
      <protection locked="0"/>
    </xf>
    <xf numFmtId="0" fontId="5" fillId="18" borderId="20" xfId="1" applyFont="1" applyFill="1" applyBorder="1" applyAlignment="1" applyProtection="1">
      <alignment horizontal="center" vertical="center" wrapText="1"/>
      <protection locked="0"/>
    </xf>
    <xf numFmtId="0" fontId="5" fillId="18" borderId="48" xfId="1" applyFont="1" applyFill="1" applyBorder="1" applyAlignment="1" applyProtection="1">
      <alignment horizontal="center" vertical="center" wrapText="1"/>
      <protection locked="0"/>
    </xf>
    <xf numFmtId="0" fontId="5" fillId="18" borderId="0" xfId="1" applyFont="1" applyFill="1" applyBorder="1" applyAlignment="1" applyProtection="1">
      <alignment horizontal="center" vertical="center" wrapText="1"/>
      <protection locked="0"/>
    </xf>
    <xf numFmtId="0" fontId="5" fillId="18" borderId="49" xfId="1" applyFont="1" applyFill="1" applyBorder="1" applyAlignment="1" applyProtection="1">
      <alignment horizontal="center" vertical="center" wrapText="1"/>
      <protection locked="0"/>
    </xf>
    <xf numFmtId="0" fontId="2" fillId="0" borderId="1" xfId="1" applyFont="1" applyBorder="1" applyAlignment="1">
      <alignment horizontal="center"/>
    </xf>
    <xf numFmtId="0" fontId="2" fillId="0" borderId="3" xfId="1" applyFont="1" applyBorder="1" applyAlignment="1">
      <alignment horizontal="center"/>
    </xf>
    <xf numFmtId="0" fontId="5" fillId="0" borderId="1" xfId="1" applyFont="1" applyFill="1" applyBorder="1" applyAlignment="1" applyProtection="1">
      <alignment horizontal="left" vertical="center" wrapText="1"/>
      <protection locked="0"/>
    </xf>
    <xf numFmtId="0" fontId="5" fillId="0" borderId="2" xfId="1" applyFont="1" applyFill="1" applyBorder="1" applyAlignment="1" applyProtection="1">
      <alignment horizontal="left" vertical="center" wrapText="1"/>
      <protection locked="0"/>
    </xf>
    <xf numFmtId="0" fontId="5" fillId="0" borderId="3" xfId="1" applyFont="1" applyFill="1" applyBorder="1" applyAlignment="1" applyProtection="1">
      <alignment horizontal="left" vertical="center" wrapText="1"/>
      <protection locked="0"/>
    </xf>
    <xf numFmtId="3" fontId="5" fillId="2" borderId="1" xfId="1" applyNumberFormat="1" applyFont="1" applyFill="1" applyBorder="1" applyAlignment="1" applyProtection="1">
      <alignment horizontal="center" vertical="center" wrapText="1"/>
      <protection locked="0"/>
    </xf>
    <xf numFmtId="3" fontId="5" fillId="2" borderId="8" xfId="1" applyNumberFormat="1" applyFont="1" applyFill="1" applyBorder="1" applyAlignment="1" applyProtection="1">
      <alignment horizontal="center" vertical="center" wrapText="1"/>
      <protection locked="0"/>
    </xf>
    <xf numFmtId="0" fontId="5" fillId="0" borderId="10" xfId="1" applyFont="1" applyFill="1" applyBorder="1" applyAlignment="1">
      <alignment horizontal="center" vertical="center" wrapText="1"/>
    </xf>
    <xf numFmtId="0" fontId="5" fillId="17" borderId="12" xfId="1" applyFont="1" applyFill="1" applyBorder="1" applyAlignment="1">
      <alignment horizontal="center" vertical="center" wrapText="1"/>
    </xf>
    <xf numFmtId="0" fontId="5" fillId="17" borderId="15" xfId="1" applyFont="1" applyFill="1" applyBorder="1" applyAlignment="1">
      <alignment horizontal="center" vertical="center" wrapText="1"/>
    </xf>
    <xf numFmtId="0" fontId="5" fillId="18" borderId="13" xfId="1" applyFont="1" applyFill="1" applyBorder="1" applyAlignment="1">
      <alignment horizontal="center" wrapText="1"/>
    </xf>
    <xf numFmtId="0" fontId="5" fillId="18" borderId="14" xfId="1" applyFont="1" applyFill="1" applyBorder="1" applyAlignment="1">
      <alignment horizontal="center" wrapText="1"/>
    </xf>
    <xf numFmtId="0" fontId="5" fillId="18" borderId="9" xfId="1" applyFont="1" applyFill="1" applyBorder="1" applyAlignment="1" applyProtection="1">
      <alignment horizontal="center" vertical="center" wrapText="1"/>
      <protection locked="0"/>
    </xf>
    <xf numFmtId="0" fontId="5" fillId="18" borderId="21" xfId="1" applyFont="1" applyFill="1" applyBorder="1" applyAlignment="1" applyProtection="1">
      <alignment horizontal="center" vertical="center" wrapText="1"/>
      <protection locked="0"/>
    </xf>
    <xf numFmtId="0" fontId="5" fillId="18" borderId="16" xfId="1" applyFont="1" applyFill="1" applyBorder="1" applyAlignment="1" applyProtection="1">
      <alignment horizontal="center" vertical="center" wrapText="1"/>
      <protection locked="0"/>
    </xf>
    <xf numFmtId="0" fontId="5" fillId="18" borderId="1" xfId="1" applyFont="1" applyFill="1" applyBorder="1" applyAlignment="1" applyProtection="1">
      <alignment horizontal="center" vertical="center" wrapText="1"/>
      <protection locked="0"/>
    </xf>
    <xf numFmtId="0" fontId="5" fillId="18" borderId="3" xfId="1" applyFont="1" applyFill="1" applyBorder="1" applyAlignment="1" applyProtection="1">
      <alignment horizontal="center" vertical="center" wrapText="1"/>
      <protection locked="0"/>
    </xf>
    <xf numFmtId="3" fontId="5" fillId="2" borderId="4" xfId="1" applyNumberFormat="1" applyFont="1" applyFill="1" applyBorder="1" applyAlignment="1" applyProtection="1">
      <alignment horizontal="center" vertical="center" wrapText="1"/>
      <protection locked="0"/>
    </xf>
    <xf numFmtId="0" fontId="5" fillId="2" borderId="17" xfId="1" applyFont="1" applyFill="1" applyBorder="1" applyAlignment="1" applyProtection="1">
      <alignment horizontal="center" vertical="center" wrapText="1"/>
      <protection locked="0"/>
    </xf>
    <xf numFmtId="0" fontId="2" fillId="0" borderId="4" xfId="1" applyFont="1" applyBorder="1" applyAlignment="1">
      <alignment horizontal="center" wrapText="1"/>
    </xf>
    <xf numFmtId="0" fontId="2" fillId="0" borderId="1" xfId="1" applyFont="1" applyBorder="1" applyAlignment="1">
      <alignment horizontal="center" wrapText="1"/>
    </xf>
    <xf numFmtId="0" fontId="2" fillId="0" borderId="3" xfId="1" applyFont="1" applyBorder="1" applyAlignment="1">
      <alignment horizontal="center" wrapText="1"/>
    </xf>
    <xf numFmtId="0" fontId="2" fillId="27" borderId="4" xfId="109" applyFont="1" applyBorder="1" applyAlignment="1">
      <alignment vertical="center" wrapText="1"/>
    </xf>
    <xf numFmtId="0" fontId="5" fillId="18" borderId="4" xfId="1" applyFont="1" applyFill="1" applyBorder="1" applyAlignment="1">
      <alignment vertical="center" wrapText="1"/>
    </xf>
    <xf numFmtId="0" fontId="5" fillId="18" borderId="23" xfId="1" applyFont="1" applyFill="1" applyBorder="1" applyAlignment="1">
      <alignment vertical="center" wrapText="1"/>
    </xf>
    <xf numFmtId="0" fontId="5" fillId="0" borderId="21" xfId="1" applyFont="1" applyFill="1" applyBorder="1" applyAlignment="1">
      <alignment horizontal="center" vertical="center" wrapText="1"/>
    </xf>
    <xf numFmtId="0" fontId="5" fillId="18" borderId="13" xfId="1" applyFont="1" applyFill="1" applyBorder="1" applyAlignment="1">
      <alignment horizontal="center" vertical="center" wrapText="1"/>
    </xf>
    <xf numFmtId="0" fontId="5" fillId="18" borderId="14" xfId="1" applyFont="1" applyFill="1" applyBorder="1" applyAlignment="1">
      <alignment horizontal="center" vertical="center" wrapText="1"/>
    </xf>
    <xf numFmtId="0" fontId="5" fillId="18" borderId="4" xfId="1" applyFont="1" applyFill="1" applyBorder="1" applyAlignment="1" applyProtection="1">
      <alignment horizontal="center" vertical="center" wrapText="1"/>
      <protection locked="0"/>
    </xf>
    <xf numFmtId="0" fontId="5" fillId="18" borderId="2" xfId="1" applyFont="1" applyFill="1" applyBorder="1" applyAlignment="1" applyProtection="1">
      <alignment horizontal="center" vertical="center" wrapText="1"/>
      <protection locked="0"/>
    </xf>
    <xf numFmtId="0" fontId="5" fillId="18" borderId="8" xfId="1" applyFont="1" applyFill="1" applyBorder="1" applyAlignment="1" applyProtection="1">
      <alignment horizontal="center" vertical="center" wrapText="1"/>
      <protection locked="0"/>
    </xf>
    <xf numFmtId="0" fontId="5" fillId="18" borderId="29" xfId="1" applyFont="1" applyFill="1" applyBorder="1" applyAlignment="1">
      <alignment horizontal="center" vertical="center" wrapText="1"/>
    </xf>
    <xf numFmtId="0" fontId="5" fillId="18" borderId="30" xfId="1" applyFont="1" applyFill="1" applyBorder="1" applyAlignment="1">
      <alignment horizontal="center" vertical="center" wrapText="1"/>
    </xf>
    <xf numFmtId="0" fontId="30" fillId="0" borderId="23" xfId="1" applyFont="1" applyBorder="1" applyAlignment="1" applyProtection="1">
      <alignment horizontal="justify" vertical="center" wrapText="1"/>
      <protection locked="0"/>
    </xf>
    <xf numFmtId="0" fontId="30" fillId="0" borderId="55" xfId="1" applyFont="1" applyBorder="1" applyAlignment="1" applyProtection="1">
      <alignment horizontal="justify" vertical="center" wrapText="1"/>
      <protection locked="0"/>
    </xf>
    <xf numFmtId="0" fontId="5" fillId="18" borderId="12" xfId="1" applyFont="1" applyFill="1" applyBorder="1" applyAlignment="1">
      <alignment horizontal="center" vertical="center" wrapText="1"/>
    </xf>
    <xf numFmtId="0" fontId="5" fillId="18" borderId="6" xfId="1" applyFont="1" applyFill="1" applyBorder="1" applyAlignment="1">
      <alignment vertical="center" wrapText="1"/>
    </xf>
    <xf numFmtId="0" fontId="5" fillId="18" borderId="6" xfId="1" applyFont="1" applyFill="1" applyBorder="1" applyAlignment="1">
      <alignment horizontal="center" vertical="center" wrapText="1"/>
    </xf>
    <xf numFmtId="0" fontId="5" fillId="2" borderId="6" xfId="1" quotePrefix="1" applyFont="1" applyFill="1" applyBorder="1" applyAlignment="1" applyProtection="1">
      <alignment horizontal="center" vertical="center" wrapText="1"/>
      <protection locked="0"/>
    </xf>
    <xf numFmtId="0" fontId="5" fillId="2" borderId="6" xfId="1" applyFont="1" applyFill="1" applyBorder="1" applyAlignment="1" applyProtection="1">
      <alignment horizontal="center" vertical="center" wrapText="1"/>
      <protection locked="0"/>
    </xf>
    <xf numFmtId="0" fontId="5" fillId="18" borderId="24" xfId="1" applyFont="1" applyFill="1" applyBorder="1" applyAlignment="1">
      <alignment horizontal="center" vertical="center" wrapText="1"/>
    </xf>
    <xf numFmtId="0" fontId="5" fillId="18" borderId="25" xfId="1" applyFont="1" applyFill="1" applyBorder="1" applyAlignment="1">
      <alignment horizontal="center" vertical="center" wrapText="1"/>
    </xf>
    <xf numFmtId="0" fontId="5" fillId="0" borderId="24" xfId="1" applyFont="1" applyFill="1" applyBorder="1" applyAlignment="1">
      <alignment horizontal="center" vertical="center" wrapText="1"/>
    </xf>
    <xf numFmtId="0" fontId="5" fillId="0" borderId="26" xfId="1" applyFont="1" applyFill="1" applyBorder="1" applyAlignment="1">
      <alignment horizontal="center" vertical="center" wrapText="1"/>
    </xf>
    <xf numFmtId="0" fontId="5" fillId="0" borderId="27" xfId="1" applyFont="1" applyFill="1" applyBorder="1" applyAlignment="1">
      <alignment horizontal="center" vertical="center" wrapText="1"/>
    </xf>
    <xf numFmtId="0" fontId="5" fillId="18" borderId="4" xfId="1" applyFont="1" applyFill="1" applyBorder="1" applyAlignment="1">
      <alignment horizontal="left" vertical="center" wrapText="1"/>
    </xf>
    <xf numFmtId="0" fontId="32" fillId="0" borderId="4" xfId="1" applyFont="1" applyBorder="1" applyAlignment="1" applyProtection="1">
      <alignment horizontal="left" vertical="center" wrapText="1"/>
      <protection locked="0"/>
    </xf>
    <xf numFmtId="0" fontId="32" fillId="0" borderId="17" xfId="1" applyFont="1" applyBorder="1" applyAlignment="1" applyProtection="1">
      <alignment horizontal="left" vertical="center" wrapText="1"/>
      <protection locked="0"/>
    </xf>
    <xf numFmtId="0" fontId="2" fillId="27" borderId="4" xfId="109" applyFont="1" applyBorder="1" applyAlignment="1" applyProtection="1">
      <alignment horizontal="left" vertical="center" wrapText="1"/>
    </xf>
    <xf numFmtId="0" fontId="30" fillId="0" borderId="4" xfId="1" applyFont="1" applyBorder="1" applyAlignment="1" applyProtection="1">
      <alignment horizontal="left" vertical="center" wrapText="1"/>
      <protection locked="0"/>
    </xf>
    <xf numFmtId="0" fontId="30" fillId="0" borderId="17" xfId="1" applyFont="1" applyBorder="1" applyAlignment="1" applyProtection="1">
      <alignment horizontal="left" vertical="center" wrapText="1"/>
      <protection locked="0"/>
    </xf>
    <xf numFmtId="0" fontId="2" fillId="27" borderId="23" xfId="109" applyFont="1" applyBorder="1" applyAlignment="1" applyProtection="1">
      <alignment horizontal="left" vertical="center" wrapText="1"/>
    </xf>
    <xf numFmtId="0" fontId="13" fillId="0" borderId="23" xfId="1" applyFont="1" applyBorder="1" applyAlignment="1" applyProtection="1">
      <alignment horizontal="left" vertical="center" wrapText="1"/>
      <protection locked="0"/>
    </xf>
    <xf numFmtId="0" fontId="13" fillId="0" borderId="55" xfId="1" applyFont="1" applyBorder="1" applyAlignment="1" applyProtection="1">
      <alignment horizontal="left" vertical="center" wrapText="1"/>
      <protection locked="0"/>
    </xf>
    <xf numFmtId="0" fontId="30" fillId="0" borderId="23" xfId="1" applyFont="1" applyBorder="1" applyAlignment="1" applyProtection="1">
      <alignment horizontal="left" vertical="center" wrapText="1"/>
      <protection locked="0"/>
    </xf>
    <xf numFmtId="0" fontId="30" fillId="0" borderId="55" xfId="1" applyFont="1" applyBorder="1" applyAlignment="1" applyProtection="1">
      <alignment horizontal="left" vertical="center" wrapText="1"/>
      <protection locked="0"/>
    </xf>
    <xf numFmtId="0" fontId="5" fillId="18" borderId="13" xfId="1" applyFont="1" applyFill="1" applyBorder="1" applyAlignment="1">
      <alignment vertical="center" wrapText="1"/>
    </xf>
    <xf numFmtId="0" fontId="30" fillId="0" borderId="13" xfId="1" applyFont="1" applyBorder="1" applyAlignment="1" applyProtection="1">
      <alignment horizontal="left" vertical="center" wrapText="1"/>
      <protection locked="0"/>
    </xf>
    <xf numFmtId="0" fontId="30" fillId="0" borderId="14" xfId="1" applyFont="1" applyBorder="1" applyAlignment="1" applyProtection="1">
      <alignment horizontal="left" vertical="center" wrapText="1"/>
      <protection locked="0"/>
    </xf>
    <xf numFmtId="0" fontId="30" fillId="2" borderId="4" xfId="1" applyFont="1" applyFill="1" applyBorder="1" applyAlignment="1" applyProtection="1">
      <alignment horizontal="center" vertical="center" wrapText="1"/>
      <protection locked="0"/>
    </xf>
    <xf numFmtId="0" fontId="30" fillId="2" borderId="17" xfId="1" applyFont="1" applyFill="1" applyBorder="1" applyAlignment="1" applyProtection="1">
      <alignment horizontal="center" vertical="center" wrapText="1"/>
      <protection locked="0"/>
    </xf>
    <xf numFmtId="0" fontId="13" fillId="2" borderId="4" xfId="1" applyFont="1" applyFill="1" applyBorder="1" applyAlignment="1" applyProtection="1">
      <alignment horizontal="left" vertical="center" wrapText="1"/>
      <protection locked="0"/>
    </xf>
    <xf numFmtId="0" fontId="13" fillId="2" borderId="17" xfId="1" applyFont="1" applyFill="1" applyBorder="1" applyAlignment="1" applyProtection="1">
      <alignment horizontal="left" vertical="center" wrapText="1"/>
      <protection locked="0"/>
    </xf>
    <xf numFmtId="0" fontId="5" fillId="18" borderId="1" xfId="1" applyFont="1" applyFill="1" applyBorder="1" applyAlignment="1">
      <alignment horizontal="left" vertical="center" wrapText="1"/>
    </xf>
    <xf numFmtId="0" fontId="5" fillId="18" borderId="3" xfId="1" applyFont="1" applyFill="1" applyBorder="1" applyAlignment="1">
      <alignment horizontal="left" vertical="center" wrapText="1"/>
    </xf>
    <xf numFmtId="0" fontId="5" fillId="18" borderId="13" xfId="1" applyFont="1" applyFill="1" applyBorder="1" applyAlignment="1">
      <alignment horizontal="left" vertical="center" wrapText="1"/>
    </xf>
    <xf numFmtId="0" fontId="30" fillId="0" borderId="13" xfId="1" applyFont="1" applyBorder="1" applyAlignment="1" applyProtection="1">
      <alignment horizontal="center" vertical="center" wrapText="1"/>
      <protection locked="0"/>
    </xf>
    <xf numFmtId="0" fontId="30" fillId="0" borderId="14" xfId="1" applyFont="1" applyBorder="1" applyAlignment="1" applyProtection="1">
      <alignment horizontal="center" vertical="center" wrapText="1"/>
      <protection locked="0"/>
    </xf>
    <xf numFmtId="0" fontId="4" fillId="17" borderId="12" xfId="1" applyFont="1" applyFill="1" applyBorder="1" applyAlignment="1" applyProtection="1">
      <alignment horizontal="center" vertical="center" wrapText="1"/>
    </xf>
    <xf numFmtId="0" fontId="4" fillId="17" borderId="13" xfId="1" applyFont="1" applyFill="1" applyBorder="1" applyAlignment="1" applyProtection="1">
      <alignment horizontal="center" vertical="center" wrapText="1"/>
    </xf>
    <xf numFmtId="0" fontId="4" fillId="17" borderId="14" xfId="1" applyFont="1" applyFill="1" applyBorder="1" applyAlignment="1" applyProtection="1">
      <alignment horizontal="center" vertical="center" wrapText="1"/>
    </xf>
    <xf numFmtId="0" fontId="30" fillId="0" borderId="4" xfId="1" applyFont="1" applyBorder="1" applyAlignment="1" applyProtection="1">
      <alignment horizontal="center" vertical="center" wrapText="1"/>
      <protection locked="0"/>
    </xf>
    <xf numFmtId="0" fontId="30" fillId="0" borderId="17" xfId="1" applyFont="1" applyBorder="1" applyAlignment="1" applyProtection="1">
      <alignment horizontal="center" vertical="center" wrapText="1"/>
      <protection locked="0"/>
    </xf>
    <xf numFmtId="0" fontId="5" fillId="18" borderId="23" xfId="1" applyFont="1" applyFill="1" applyBorder="1" applyAlignment="1">
      <alignment horizontal="left" vertical="center" wrapText="1"/>
    </xf>
    <xf numFmtId="0" fontId="30" fillId="0" borderId="23" xfId="1" applyFont="1" applyBorder="1" applyAlignment="1" applyProtection="1">
      <alignment horizontal="center" vertical="center" wrapText="1"/>
      <protection locked="0"/>
    </xf>
    <xf numFmtId="0" fontId="30" fillId="0" borderId="55" xfId="1" applyFont="1" applyBorder="1" applyAlignment="1" applyProtection="1">
      <alignment horizontal="center" vertical="center" wrapText="1"/>
      <protection locked="0"/>
    </xf>
    <xf numFmtId="0" fontId="2" fillId="18" borderId="4" xfId="1" applyFont="1" applyFill="1" applyBorder="1" applyAlignment="1" applyProtection="1">
      <alignment horizontal="center" vertical="center" wrapText="1"/>
    </xf>
    <xf numFmtId="0" fontId="5" fillId="0" borderId="4" xfId="19" applyFont="1" applyBorder="1" applyAlignment="1">
      <alignment horizontal="center" vertical="center" wrapText="1"/>
    </xf>
    <xf numFmtId="0" fontId="5" fillId="0" borderId="17" xfId="19" applyFont="1" applyBorder="1" applyAlignment="1">
      <alignment horizontal="center" vertical="center" wrapText="1"/>
    </xf>
    <xf numFmtId="0" fontId="26" fillId="0" borderId="4" xfId="9" applyFont="1" applyFill="1" applyBorder="1" applyAlignment="1">
      <alignment horizontal="center" vertical="center" wrapText="1"/>
    </xf>
    <xf numFmtId="0" fontId="26" fillId="0" borderId="17" xfId="9" applyFont="1" applyFill="1" applyBorder="1" applyAlignment="1">
      <alignment horizontal="center" vertical="center" wrapText="1"/>
    </xf>
    <xf numFmtId="0" fontId="2" fillId="27" borderId="23" xfId="109" applyFont="1" applyBorder="1" applyAlignment="1" applyProtection="1">
      <alignment horizontal="center" vertical="center" wrapText="1"/>
    </xf>
    <xf numFmtId="0" fontId="26" fillId="0" borderId="23" xfId="9" applyFont="1" applyFill="1" applyBorder="1" applyAlignment="1">
      <alignment horizontal="center" wrapText="1"/>
    </xf>
    <xf numFmtId="0" fontId="26" fillId="0" borderId="55" xfId="9" applyFont="1" applyFill="1" applyBorder="1" applyAlignment="1">
      <alignment horizontal="center" wrapText="1"/>
    </xf>
    <xf numFmtId="0" fontId="5" fillId="0" borderId="4" xfId="1" applyFont="1" applyBorder="1" applyAlignment="1">
      <alignment horizontal="center" vertical="center" wrapText="1"/>
    </xf>
    <xf numFmtId="0" fontId="5" fillId="0" borderId="17" xfId="1" applyFont="1" applyBorder="1" applyAlignment="1">
      <alignment horizontal="center" vertical="center" wrapText="1"/>
    </xf>
    <xf numFmtId="0" fontId="2" fillId="0" borderId="1" xfId="1" applyFont="1" applyFill="1" applyBorder="1" applyAlignment="1" applyProtection="1">
      <alignment horizontal="center" vertical="center" wrapText="1"/>
    </xf>
    <xf numFmtId="0" fontId="2" fillId="0" borderId="2" xfId="1" applyFont="1" applyFill="1" applyBorder="1" applyAlignment="1" applyProtection="1">
      <alignment horizontal="center" vertical="center" wrapText="1"/>
    </xf>
    <xf numFmtId="0" fontId="2" fillId="0" borderId="8" xfId="1" applyFont="1" applyFill="1" applyBorder="1" applyAlignment="1" applyProtection="1">
      <alignment horizontal="center" vertical="center" wrapText="1"/>
    </xf>
    <xf numFmtId="0" fontId="2" fillId="17" borderId="15" xfId="1" applyFont="1" applyFill="1" applyBorder="1" applyAlignment="1" applyProtection="1">
      <alignment horizontal="center" vertical="center" wrapText="1"/>
    </xf>
    <xf numFmtId="0" fontId="29" fillId="2" borderId="4" xfId="1" applyFont="1" applyFill="1" applyBorder="1" applyAlignment="1" applyProtection="1">
      <alignment horizontal="center" vertical="center" wrapText="1"/>
    </xf>
    <xf numFmtId="0" fontId="29" fillId="2" borderId="17" xfId="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0" fontId="2" fillId="0" borderId="32" xfId="1" applyFont="1" applyBorder="1" applyAlignment="1">
      <alignment horizontal="center"/>
    </xf>
    <xf numFmtId="0" fontId="2" fillId="0" borderId="56" xfId="1" applyFont="1" applyBorder="1" applyAlignment="1">
      <alignment horizontal="center"/>
    </xf>
    <xf numFmtId="0" fontId="2" fillId="0" borderId="31" xfId="1" applyFont="1" applyBorder="1" applyAlignment="1">
      <alignment horizontal="center"/>
    </xf>
    <xf numFmtId="0" fontId="35" fillId="26" borderId="15" xfId="108" quotePrefix="1" applyFont="1" applyBorder="1" applyAlignment="1" applyProtection="1">
      <alignment horizontal="center" vertical="center" wrapText="1"/>
    </xf>
    <xf numFmtId="0" fontId="2" fillId="27" borderId="4" xfId="109" applyFont="1" applyBorder="1" applyAlignment="1" applyProtection="1">
      <alignment horizontal="center" vertical="center" wrapText="1"/>
    </xf>
    <xf numFmtId="0" fontId="5" fillId="0" borderId="4" xfId="1" applyFont="1" applyFill="1" applyBorder="1" applyAlignment="1" applyProtection="1">
      <alignment horizontal="center" vertical="center" wrapText="1"/>
    </xf>
    <xf numFmtId="0" fontId="5" fillId="0" borderId="17" xfId="1" applyFont="1" applyFill="1" applyBorder="1" applyAlignment="1" applyProtection="1">
      <alignment horizontal="center" vertical="center" wrapText="1"/>
    </xf>
    <xf numFmtId="0" fontId="2" fillId="0" borderId="4" xfId="1" applyFont="1" applyBorder="1" applyAlignment="1">
      <alignment horizontal="center" vertical="center" wrapText="1"/>
    </xf>
    <xf numFmtId="0" fontId="2" fillId="0" borderId="4" xfId="1" applyFont="1" applyBorder="1" applyAlignment="1">
      <alignment vertical="center" wrapText="1"/>
    </xf>
    <xf numFmtId="0" fontId="2" fillId="0" borderId="17" xfId="1" applyFont="1" applyBorder="1" applyAlignment="1">
      <alignment vertical="center" wrapText="1"/>
    </xf>
    <xf numFmtId="0" fontId="25" fillId="0" borderId="4" xfId="19" applyFont="1" applyBorder="1" applyAlignment="1">
      <alignment horizontal="center" vertical="center" wrapText="1"/>
    </xf>
    <xf numFmtId="0" fontId="25" fillId="0" borderId="17" xfId="19" applyFont="1" applyBorder="1" applyAlignment="1">
      <alignment horizontal="center" vertical="center" wrapText="1"/>
    </xf>
    <xf numFmtId="0" fontId="7" fillId="16" borderId="12" xfId="1" applyFont="1" applyFill="1" applyBorder="1" applyAlignment="1">
      <alignment horizontal="center" vertical="center" wrapText="1"/>
    </xf>
    <xf numFmtId="0" fontId="7" fillId="16" borderId="13" xfId="1" applyFont="1" applyFill="1" applyBorder="1" applyAlignment="1">
      <alignment horizontal="center" vertical="center" wrapText="1"/>
    </xf>
    <xf numFmtId="0" fontId="7" fillId="16" borderId="14" xfId="1" applyFont="1" applyFill="1" applyBorder="1" applyAlignment="1">
      <alignment horizontal="center" vertical="center" wrapText="1"/>
    </xf>
    <xf numFmtId="0" fontId="2" fillId="18" borderId="18" xfId="1" applyFont="1" applyFill="1" applyBorder="1" applyAlignment="1" applyProtection="1">
      <alignment horizontal="center" vertical="center" wrapText="1"/>
    </xf>
    <xf numFmtId="0" fontId="2" fillId="18" borderId="30" xfId="1" applyFont="1" applyFill="1" applyBorder="1" applyAlignment="1" applyProtection="1">
      <alignment horizontal="center" vertical="center" wrapText="1"/>
    </xf>
    <xf numFmtId="0" fontId="2" fillId="0" borderId="23" xfId="1" applyFont="1" applyBorder="1" applyAlignment="1">
      <alignment horizontal="center" vertical="center"/>
    </xf>
    <xf numFmtId="0" fontId="2" fillId="0" borderId="55" xfId="1" applyFont="1" applyBorder="1" applyAlignment="1">
      <alignment horizontal="center" vertical="center"/>
    </xf>
    <xf numFmtId="0" fontId="1" fillId="17" borderId="13" xfId="1" applyFill="1" applyBorder="1" applyAlignment="1"/>
    <xf numFmtId="0" fontId="1" fillId="17" borderId="14" xfId="1" applyFill="1" applyBorder="1" applyAlignment="1"/>
    <xf numFmtId="0" fontId="4" fillId="2" borderId="4" xfId="1" applyFont="1" applyFill="1" applyBorder="1" applyAlignment="1" applyProtection="1">
      <alignment horizontal="center" vertical="center" wrapText="1"/>
    </xf>
    <xf numFmtId="0" fontId="4" fillId="2" borderId="17" xfId="1" applyFont="1" applyFill="1" applyBorder="1" applyAlignment="1" applyProtection="1">
      <alignment horizontal="center" vertical="center" wrapText="1"/>
    </xf>
    <xf numFmtId="0" fontId="49" fillId="0" borderId="10" xfId="1" applyFont="1" applyBorder="1" applyAlignment="1">
      <alignment horizontal="center"/>
    </xf>
    <xf numFmtId="0" fontId="53" fillId="18" borderId="56" xfId="1" applyFont="1" applyFill="1" applyBorder="1" applyAlignment="1">
      <alignment horizontal="center" vertical="center" wrapText="1"/>
    </xf>
    <xf numFmtId="0" fontId="55" fillId="0" borderId="56" xfId="1" applyFont="1" applyBorder="1" applyAlignment="1" applyProtection="1">
      <alignment horizontal="center" vertical="center" wrapText="1"/>
      <protection locked="0"/>
    </xf>
    <xf numFmtId="0" fontId="55" fillId="0" borderId="61" xfId="1" applyFont="1" applyBorder="1" applyAlignment="1" applyProtection="1">
      <alignment horizontal="center" vertical="center" wrapText="1"/>
      <protection locked="0"/>
    </xf>
    <xf numFmtId="4" fontId="53" fillId="0" borderId="1" xfId="3" applyNumberFormat="1" applyFont="1" applyFill="1" applyBorder="1" applyAlignment="1">
      <alignment horizontal="center" vertical="center" wrapText="1"/>
    </xf>
    <xf numFmtId="4" fontId="53" fillId="0" borderId="2" xfId="3" applyNumberFormat="1" applyFont="1" applyFill="1" applyBorder="1" applyAlignment="1">
      <alignment horizontal="center" vertical="center" wrapText="1"/>
    </xf>
    <xf numFmtId="4" fontId="53" fillId="0" borderId="3" xfId="3" applyNumberFormat="1" applyFont="1" applyFill="1" applyBorder="1" applyAlignment="1">
      <alignment horizontal="center" vertical="center" wrapText="1"/>
    </xf>
    <xf numFmtId="0" fontId="53" fillId="0" borderId="1" xfId="3" applyFont="1" applyFill="1" applyBorder="1" applyAlignment="1" applyProtection="1">
      <alignment horizontal="center" vertical="center" wrapText="1"/>
      <protection locked="0"/>
    </xf>
    <xf numFmtId="0" fontId="53" fillId="0" borderId="3" xfId="3" applyFont="1" applyFill="1" applyBorder="1" applyAlignment="1" applyProtection="1">
      <alignment horizontal="center" vertical="center" wrapText="1"/>
      <protection locked="0"/>
    </xf>
    <xf numFmtId="3" fontId="53" fillId="0" borderId="1" xfId="3" applyNumberFormat="1" applyFont="1" applyFill="1" applyBorder="1" applyAlignment="1" applyProtection="1">
      <alignment horizontal="center" vertical="center" wrapText="1"/>
    </xf>
    <xf numFmtId="3" fontId="53" fillId="0" borderId="8" xfId="3" applyNumberFormat="1" applyFont="1" applyFill="1" applyBorder="1" applyAlignment="1" applyProtection="1">
      <alignment horizontal="center" vertical="center" wrapText="1"/>
    </xf>
    <xf numFmtId="4" fontId="53" fillId="0" borderId="29" xfId="3" applyNumberFormat="1" applyFont="1" applyFill="1" applyBorder="1" applyAlignment="1">
      <alignment horizontal="center" vertical="center" wrapText="1"/>
    </xf>
    <xf numFmtId="4" fontId="53" fillId="0" borderId="18" xfId="3" applyNumberFormat="1" applyFont="1" applyFill="1" applyBorder="1" applyAlignment="1">
      <alignment horizontal="center" vertical="center" wrapText="1"/>
    </xf>
    <xf numFmtId="4" fontId="53" fillId="0" borderId="30" xfId="3" applyNumberFormat="1" applyFont="1" applyFill="1" applyBorder="1" applyAlignment="1">
      <alignment horizontal="center" vertical="center" wrapText="1"/>
    </xf>
    <xf numFmtId="0" fontId="53" fillId="0" borderId="29" xfId="3" applyFont="1" applyFill="1" applyBorder="1" applyAlignment="1" applyProtection="1">
      <alignment horizontal="center" vertical="center" wrapText="1"/>
      <protection locked="0"/>
    </xf>
    <xf numFmtId="0" fontId="53" fillId="0" borderId="30" xfId="3" applyFont="1" applyFill="1" applyBorder="1" applyAlignment="1" applyProtection="1">
      <alignment horizontal="center" vertical="center" wrapText="1"/>
      <protection locked="0"/>
    </xf>
    <xf numFmtId="0" fontId="53" fillId="0" borderId="8" xfId="3" applyFont="1" applyFill="1" applyBorder="1" applyAlignment="1" applyProtection="1">
      <alignment horizontal="center" vertical="center" wrapText="1"/>
      <protection locked="0"/>
    </xf>
    <xf numFmtId="4" fontId="49" fillId="25" borderId="1" xfId="107" applyNumberFormat="1" applyFont="1" applyBorder="1" applyAlignment="1">
      <alignment horizontal="center" vertical="center" wrapText="1"/>
    </xf>
    <xf numFmtId="4" fontId="49" fillId="25" borderId="2" xfId="107" applyNumberFormat="1" applyFont="1" applyBorder="1" applyAlignment="1">
      <alignment horizontal="center" vertical="center" wrapText="1"/>
    </xf>
    <xf numFmtId="4" fontId="49" fillId="25" borderId="3" xfId="107" applyNumberFormat="1" applyFont="1" applyBorder="1" applyAlignment="1">
      <alignment horizontal="center" vertical="center" wrapText="1"/>
    </xf>
    <xf numFmtId="0" fontId="53" fillId="0" borderId="10" xfId="1" applyFont="1" applyFill="1" applyBorder="1" applyAlignment="1">
      <alignment horizontal="center" vertical="center" wrapText="1"/>
    </xf>
    <xf numFmtId="0" fontId="53" fillId="17" borderId="12" xfId="1" applyFont="1" applyFill="1" applyBorder="1" applyAlignment="1">
      <alignment horizontal="center" vertical="center" wrapText="1"/>
    </xf>
    <xf numFmtId="0" fontId="53" fillId="17" borderId="15" xfId="1" applyFont="1" applyFill="1" applyBorder="1" applyAlignment="1">
      <alignment horizontal="center" vertical="center" wrapText="1"/>
    </xf>
    <xf numFmtId="0" fontId="53" fillId="18" borderId="13" xfId="1" applyFont="1" applyFill="1" applyBorder="1" applyAlignment="1">
      <alignment horizontal="center" wrapText="1"/>
    </xf>
    <xf numFmtId="0" fontId="53" fillId="18" borderId="14" xfId="1" applyFont="1" applyFill="1" applyBorder="1" applyAlignment="1">
      <alignment horizontal="center" wrapText="1"/>
    </xf>
    <xf numFmtId="0" fontId="53" fillId="18" borderId="9" xfId="1" applyFont="1" applyFill="1" applyBorder="1" applyAlignment="1" applyProtection="1">
      <alignment horizontal="center" vertical="center" wrapText="1"/>
      <protection locked="0"/>
    </xf>
    <xf numFmtId="0" fontId="53" fillId="18" borderId="21" xfId="1" applyFont="1" applyFill="1" applyBorder="1" applyAlignment="1" applyProtection="1">
      <alignment horizontal="center" vertical="center" wrapText="1"/>
      <protection locked="0"/>
    </xf>
    <xf numFmtId="0" fontId="53" fillId="18" borderId="16" xfId="1" applyFont="1" applyFill="1" applyBorder="1" applyAlignment="1" applyProtection="1">
      <alignment horizontal="center" vertical="center" wrapText="1"/>
      <protection locked="0"/>
    </xf>
    <xf numFmtId="0" fontId="53" fillId="18" borderId="1" xfId="1" applyFont="1" applyFill="1" applyBorder="1" applyAlignment="1" applyProtection="1">
      <alignment horizontal="center" vertical="center" wrapText="1"/>
      <protection locked="0"/>
    </xf>
    <xf numFmtId="0" fontId="53" fillId="18" borderId="3" xfId="1" applyFont="1" applyFill="1" applyBorder="1" applyAlignment="1" applyProtection="1">
      <alignment horizontal="center" vertical="center" wrapText="1"/>
      <protection locked="0"/>
    </xf>
    <xf numFmtId="0" fontId="53" fillId="18" borderId="5" xfId="1" applyFont="1" applyFill="1" applyBorder="1" applyAlignment="1" applyProtection="1">
      <alignment horizontal="center" vertical="center" wrapText="1"/>
      <protection locked="0"/>
    </xf>
    <xf numFmtId="0" fontId="53" fillId="18" borderId="20" xfId="1" applyFont="1" applyFill="1" applyBorder="1" applyAlignment="1" applyProtection="1">
      <alignment horizontal="center" vertical="center" wrapText="1"/>
      <protection locked="0"/>
    </xf>
    <xf numFmtId="0" fontId="53" fillId="18" borderId="48" xfId="1" applyFont="1" applyFill="1" applyBorder="1" applyAlignment="1" applyProtection="1">
      <alignment horizontal="center" vertical="center" wrapText="1"/>
      <protection locked="0"/>
    </xf>
    <xf numFmtId="0" fontId="53" fillId="18" borderId="0" xfId="1" applyFont="1" applyFill="1" applyBorder="1" applyAlignment="1" applyProtection="1">
      <alignment horizontal="center" vertical="center" wrapText="1"/>
      <protection locked="0"/>
    </xf>
    <xf numFmtId="0" fontId="53" fillId="18" borderId="49" xfId="1" applyFont="1" applyFill="1" applyBorder="1" applyAlignment="1" applyProtection="1">
      <alignment horizontal="center" vertical="center" wrapText="1"/>
      <protection locked="0"/>
    </xf>
    <xf numFmtId="0" fontId="49" fillId="27" borderId="4" xfId="109" applyFont="1" applyBorder="1" applyAlignment="1">
      <alignment vertical="center" wrapText="1"/>
    </xf>
    <xf numFmtId="0" fontId="53" fillId="18" borderId="4" xfId="1" applyFont="1" applyFill="1" applyBorder="1" applyAlignment="1">
      <alignment vertical="center" wrapText="1"/>
    </xf>
    <xf numFmtId="0" fontId="53" fillId="18" borderId="23" xfId="1" applyFont="1" applyFill="1" applyBorder="1" applyAlignment="1">
      <alignment vertical="center" wrapText="1"/>
    </xf>
    <xf numFmtId="0" fontId="53" fillId="0" borderId="21" xfId="1" applyFont="1" applyFill="1" applyBorder="1" applyAlignment="1">
      <alignment horizontal="center" vertical="center" wrapText="1"/>
    </xf>
    <xf numFmtId="0" fontId="53" fillId="17" borderId="22" xfId="1" applyFont="1" applyFill="1" applyBorder="1" applyAlignment="1">
      <alignment horizontal="center" vertical="center" wrapText="1"/>
    </xf>
    <xf numFmtId="0" fontId="53" fillId="18" borderId="13" xfId="1" applyFont="1" applyFill="1" applyBorder="1" applyAlignment="1">
      <alignment horizontal="center" vertical="center" wrapText="1"/>
    </xf>
    <xf numFmtId="0" fontId="53" fillId="18" borderId="14" xfId="1" applyFont="1" applyFill="1" applyBorder="1" applyAlignment="1">
      <alignment horizontal="center" vertical="center" wrapText="1"/>
    </xf>
    <xf numFmtId="0" fontId="53" fillId="18" borderId="4" xfId="1" applyFont="1" applyFill="1" applyBorder="1" applyAlignment="1" applyProtection="1">
      <alignment horizontal="center" vertical="center" wrapText="1"/>
      <protection locked="0"/>
    </xf>
    <xf numFmtId="0" fontId="53" fillId="18" borderId="2" xfId="1" applyFont="1" applyFill="1" applyBorder="1" applyAlignment="1" applyProtection="1">
      <alignment horizontal="center" vertical="center" wrapText="1"/>
      <protection locked="0"/>
    </xf>
    <xf numFmtId="0" fontId="53" fillId="18" borderId="8" xfId="1" applyFont="1" applyFill="1" applyBorder="1" applyAlignment="1" applyProtection="1">
      <alignment horizontal="center" vertical="center" wrapText="1"/>
      <protection locked="0"/>
    </xf>
    <xf numFmtId="0" fontId="49" fillId="0" borderId="1" xfId="1" applyFont="1" applyBorder="1" applyAlignment="1">
      <alignment horizontal="center" vertical="center" wrapText="1"/>
    </xf>
    <xf numFmtId="0" fontId="49" fillId="0" borderId="3" xfId="1" applyFont="1" applyBorder="1" applyAlignment="1">
      <alignment horizontal="center" vertical="center" wrapText="1"/>
    </xf>
    <xf numFmtId="0" fontId="53" fillId="0" borderId="1" xfId="1" applyFont="1" applyFill="1" applyBorder="1" applyAlignment="1" applyProtection="1">
      <alignment horizontal="center" vertical="center" wrapText="1"/>
      <protection locked="0"/>
    </xf>
    <xf numFmtId="0" fontId="53" fillId="0" borderId="2" xfId="1" applyFont="1" applyFill="1" applyBorder="1" applyAlignment="1" applyProtection="1">
      <alignment horizontal="center" vertical="center" wrapText="1"/>
      <protection locked="0"/>
    </xf>
    <xf numFmtId="0" fontId="53" fillId="0" borderId="3" xfId="1" applyFont="1" applyFill="1" applyBorder="1" applyAlignment="1" applyProtection="1">
      <alignment horizontal="center" vertical="center" wrapText="1"/>
      <protection locked="0"/>
    </xf>
    <xf numFmtId="4" fontId="53" fillId="2" borderId="4" xfId="1" applyNumberFormat="1" applyFont="1" applyFill="1" applyBorder="1" applyAlignment="1" applyProtection="1">
      <alignment horizontal="center" vertical="center" wrapText="1"/>
      <protection locked="0"/>
    </xf>
    <xf numFmtId="0" fontId="53" fillId="2" borderId="17" xfId="1" applyFont="1" applyFill="1" applyBorder="1" applyAlignment="1" applyProtection="1">
      <alignment horizontal="center" vertical="center" wrapText="1"/>
      <protection locked="0"/>
    </xf>
    <xf numFmtId="0" fontId="50" fillId="0" borderId="23" xfId="1" applyFont="1" applyBorder="1" applyAlignment="1">
      <alignment horizontal="center"/>
    </xf>
    <xf numFmtId="0" fontId="56" fillId="0" borderId="1" xfId="1" applyFont="1" applyFill="1" applyBorder="1" applyAlignment="1" applyProtection="1">
      <alignment horizontal="center" vertical="center" wrapText="1"/>
      <protection locked="0"/>
    </xf>
    <xf numFmtId="0" fontId="56" fillId="0" borderId="2" xfId="1" applyFont="1" applyFill="1" applyBorder="1" applyAlignment="1" applyProtection="1">
      <alignment horizontal="center" vertical="center" wrapText="1"/>
      <protection locked="0"/>
    </xf>
    <xf numFmtId="0" fontId="56" fillId="0" borderId="3" xfId="1" applyFont="1" applyFill="1" applyBorder="1" applyAlignment="1" applyProtection="1">
      <alignment horizontal="center" vertical="center" wrapText="1"/>
      <protection locked="0"/>
    </xf>
    <xf numFmtId="168" fontId="56" fillId="2" borderId="23" xfId="1" applyNumberFormat="1" applyFont="1" applyFill="1" applyBorder="1" applyAlignment="1" applyProtection="1">
      <alignment horizontal="center" vertical="center" wrapText="1"/>
      <protection locked="0"/>
    </xf>
    <xf numFmtId="0" fontId="56" fillId="2" borderId="55" xfId="1" applyFont="1" applyFill="1" applyBorder="1" applyAlignment="1" applyProtection="1">
      <alignment horizontal="center" vertical="center" wrapText="1"/>
      <protection locked="0"/>
    </xf>
    <xf numFmtId="168" fontId="53" fillId="2" borderId="4" xfId="1" applyNumberFormat="1" applyFont="1" applyFill="1" applyBorder="1" applyAlignment="1" applyProtection="1">
      <alignment horizontal="center" vertical="center" wrapText="1"/>
      <protection locked="0"/>
    </xf>
    <xf numFmtId="168" fontId="53" fillId="2" borderId="17" xfId="1" applyNumberFormat="1" applyFont="1" applyFill="1" applyBorder="1" applyAlignment="1" applyProtection="1">
      <alignment horizontal="center" vertical="center" wrapText="1"/>
      <protection locked="0"/>
    </xf>
    <xf numFmtId="0" fontId="53" fillId="18" borderId="29" xfId="1" applyFont="1" applyFill="1" applyBorder="1" applyAlignment="1">
      <alignment horizontal="center" vertical="center" wrapText="1"/>
    </xf>
    <xf numFmtId="0" fontId="53" fillId="18" borderId="30" xfId="1" applyFont="1" applyFill="1" applyBorder="1" applyAlignment="1">
      <alignment horizontal="center" vertical="center" wrapText="1"/>
    </xf>
    <xf numFmtId="17" fontId="55" fillId="0" borderId="23" xfId="1" applyNumberFormat="1" applyFont="1" applyBorder="1" applyAlignment="1" applyProtection="1">
      <alignment horizontal="justify" vertical="center" wrapText="1"/>
      <protection locked="0"/>
    </xf>
    <xf numFmtId="0" fontId="55" fillId="0" borderId="23" xfId="1" applyFont="1" applyBorder="1" applyAlignment="1" applyProtection="1">
      <alignment horizontal="justify" vertical="center" wrapText="1"/>
      <protection locked="0"/>
    </xf>
    <xf numFmtId="0" fontId="55" fillId="0" borderId="55" xfId="1" applyFont="1" applyBorder="1" applyAlignment="1" applyProtection="1">
      <alignment horizontal="justify" vertical="center" wrapText="1"/>
      <protection locked="0"/>
    </xf>
    <xf numFmtId="0" fontId="53" fillId="18" borderId="12" xfId="1" applyFont="1" applyFill="1" applyBorder="1" applyAlignment="1">
      <alignment horizontal="center" vertical="center" wrapText="1"/>
    </xf>
    <xf numFmtId="0" fontId="53" fillId="18" borderId="6" xfId="1" applyFont="1" applyFill="1" applyBorder="1" applyAlignment="1">
      <alignment vertical="center" wrapText="1"/>
    </xf>
    <xf numFmtId="0" fontId="53" fillId="18" borderId="6" xfId="1" applyFont="1" applyFill="1" applyBorder="1" applyAlignment="1">
      <alignment horizontal="center" vertical="center" wrapText="1"/>
    </xf>
    <xf numFmtId="0" fontId="53" fillId="2" borderId="6" xfId="18" quotePrefix="1" applyNumberFormat="1" applyFont="1" applyFill="1" applyBorder="1" applyAlignment="1" applyProtection="1">
      <alignment horizontal="center" vertical="center" wrapText="1"/>
      <protection locked="0"/>
    </xf>
    <xf numFmtId="0" fontId="53" fillId="2" borderId="6" xfId="18" applyNumberFormat="1" applyFont="1" applyFill="1" applyBorder="1" applyAlignment="1" applyProtection="1">
      <alignment horizontal="center" vertical="center" wrapText="1"/>
      <protection locked="0"/>
    </xf>
    <xf numFmtId="0" fontId="53" fillId="18" borderId="24" xfId="1" applyFont="1" applyFill="1" applyBorder="1" applyAlignment="1">
      <alignment horizontal="center" vertical="center" wrapText="1"/>
    </xf>
    <xf numFmtId="0" fontId="53" fillId="18" borderId="25" xfId="1" applyFont="1" applyFill="1" applyBorder="1" applyAlignment="1">
      <alignment horizontal="center" vertical="center" wrapText="1"/>
    </xf>
    <xf numFmtId="17" fontId="53" fillId="0" borderId="24" xfId="1" applyNumberFormat="1" applyFont="1" applyFill="1" applyBorder="1" applyAlignment="1">
      <alignment horizontal="center" vertical="center" wrapText="1"/>
    </xf>
    <xf numFmtId="0" fontId="53" fillId="0" borderId="26" xfId="1" applyFont="1" applyFill="1" applyBorder="1" applyAlignment="1">
      <alignment horizontal="center" vertical="center" wrapText="1"/>
    </xf>
    <xf numFmtId="0" fontId="53" fillId="0" borderId="27" xfId="1" applyFont="1" applyFill="1" applyBorder="1" applyAlignment="1">
      <alignment horizontal="center" vertical="center" wrapText="1"/>
    </xf>
    <xf numFmtId="0" fontId="53" fillId="18" borderId="4" xfId="1" applyFont="1" applyFill="1" applyBorder="1" applyAlignment="1">
      <alignment horizontal="left" vertical="center" wrapText="1"/>
    </xf>
    <xf numFmtId="0" fontId="55" fillId="0" borderId="4" xfId="1" applyFont="1" applyBorder="1" applyAlignment="1" applyProtection="1">
      <alignment horizontal="justify" vertical="center" wrapText="1"/>
      <protection locked="0"/>
    </xf>
    <xf numFmtId="0" fontId="55" fillId="0" borderId="17" xfId="1" applyFont="1" applyBorder="1" applyAlignment="1" applyProtection="1">
      <alignment horizontal="justify" vertical="center" wrapText="1"/>
      <protection locked="0"/>
    </xf>
    <xf numFmtId="0" fontId="49" fillId="27" borderId="4" xfId="109" applyFont="1" applyBorder="1" applyAlignment="1" applyProtection="1">
      <alignment horizontal="left" vertical="center" wrapText="1"/>
    </xf>
    <xf numFmtId="0" fontId="55" fillId="0" borderId="23" xfId="1" applyFont="1" applyBorder="1" applyAlignment="1" applyProtection="1">
      <alignment horizontal="left" vertical="center" wrapText="1"/>
      <protection locked="0"/>
    </xf>
    <xf numFmtId="0" fontId="55" fillId="0" borderId="55" xfId="1" applyFont="1" applyBorder="1" applyAlignment="1" applyProtection="1">
      <alignment horizontal="left" vertical="center" wrapText="1"/>
      <protection locked="0"/>
    </xf>
    <xf numFmtId="0" fontId="49" fillId="27" borderId="23" xfId="109" applyFont="1" applyBorder="1" applyAlignment="1" applyProtection="1">
      <alignment horizontal="left" vertical="center" wrapText="1"/>
    </xf>
    <xf numFmtId="0" fontId="55" fillId="0" borderId="23" xfId="1" applyFont="1" applyBorder="1" applyAlignment="1" applyProtection="1">
      <alignment horizontal="center" vertical="center" wrapText="1"/>
      <protection locked="0"/>
    </xf>
    <xf numFmtId="0" fontId="55" fillId="0" borderId="55" xfId="1" applyFont="1" applyBorder="1" applyAlignment="1" applyProtection="1">
      <alignment horizontal="center" vertical="center" wrapText="1"/>
      <protection locked="0"/>
    </xf>
    <xf numFmtId="0" fontId="53" fillId="18" borderId="13" xfId="1" applyFont="1" applyFill="1" applyBorder="1" applyAlignment="1">
      <alignment vertical="center" wrapText="1"/>
    </xf>
    <xf numFmtId="0" fontId="55" fillId="0" borderId="13" xfId="1" applyFont="1" applyBorder="1" applyAlignment="1" applyProtection="1">
      <alignment horizontal="justify" vertical="center" wrapText="1"/>
      <protection locked="0"/>
    </xf>
    <xf numFmtId="0" fontId="55" fillId="0" borderId="14" xfId="1" applyFont="1" applyBorder="1" applyAlignment="1" applyProtection="1">
      <alignment horizontal="justify" vertical="center" wrapText="1"/>
      <protection locked="0"/>
    </xf>
    <xf numFmtId="0" fontId="55" fillId="2" borderId="4" xfId="1" applyFont="1" applyFill="1" applyBorder="1" applyAlignment="1" applyProtection="1">
      <alignment horizontal="center" vertical="center" wrapText="1"/>
      <protection locked="0"/>
    </xf>
    <xf numFmtId="0" fontId="55" fillId="2" borderId="17" xfId="1" applyFont="1" applyFill="1" applyBorder="1" applyAlignment="1" applyProtection="1">
      <alignment horizontal="center" vertical="center" wrapText="1"/>
      <protection locked="0"/>
    </xf>
    <xf numFmtId="0" fontId="53" fillId="18" borderId="1" xfId="1" applyFont="1" applyFill="1" applyBorder="1" applyAlignment="1">
      <alignment horizontal="left" vertical="center" wrapText="1"/>
    </xf>
    <xf numFmtId="0" fontId="53" fillId="18" borderId="3" xfId="1" applyFont="1" applyFill="1" applyBorder="1" applyAlignment="1">
      <alignment horizontal="left" vertical="center" wrapText="1"/>
    </xf>
    <xf numFmtId="0" fontId="53" fillId="18" borderId="13" xfId="1" applyFont="1" applyFill="1" applyBorder="1" applyAlignment="1">
      <alignment horizontal="left" vertical="center" wrapText="1"/>
    </xf>
    <xf numFmtId="0" fontId="55" fillId="0" borderId="13" xfId="1" applyFont="1" applyBorder="1" applyAlignment="1" applyProtection="1">
      <alignment horizontal="center" vertical="center" wrapText="1"/>
      <protection locked="0"/>
    </xf>
    <xf numFmtId="0" fontId="55" fillId="0" borderId="14" xfId="1" applyFont="1" applyBorder="1" applyAlignment="1" applyProtection="1">
      <alignment horizontal="center" vertical="center" wrapText="1"/>
      <protection locked="0"/>
    </xf>
    <xf numFmtId="0" fontId="50" fillId="17" borderId="12" xfId="1" applyFont="1" applyFill="1" applyBorder="1" applyAlignment="1" applyProtection="1">
      <alignment horizontal="center" vertical="center" wrapText="1"/>
    </xf>
    <xf numFmtId="0" fontId="50" fillId="17" borderId="13" xfId="1" applyFont="1" applyFill="1" applyBorder="1" applyAlignment="1" applyProtection="1">
      <alignment horizontal="center" vertical="center" wrapText="1"/>
    </xf>
    <xf numFmtId="0" fontId="50" fillId="17" borderId="14" xfId="1" applyFont="1" applyFill="1" applyBorder="1" applyAlignment="1" applyProtection="1">
      <alignment horizontal="center" vertical="center" wrapText="1"/>
    </xf>
    <xf numFmtId="0" fontId="55" fillId="0" borderId="4" xfId="1" applyFont="1" applyBorder="1" applyAlignment="1" applyProtection="1">
      <alignment horizontal="center" vertical="center" wrapText="1"/>
      <protection locked="0"/>
    </xf>
    <xf numFmtId="0" fontId="55" fillId="0" borderId="17" xfId="1" applyFont="1" applyBorder="1" applyAlignment="1" applyProtection="1">
      <alignment horizontal="center" vertical="center" wrapText="1"/>
      <protection locked="0"/>
    </xf>
    <xf numFmtId="0" fontId="53" fillId="18" borderId="23" xfId="1" applyFont="1" applyFill="1" applyBorder="1" applyAlignment="1">
      <alignment horizontal="left" vertical="center" wrapText="1"/>
    </xf>
    <xf numFmtId="0" fontId="49" fillId="18" borderId="4" xfId="1" applyFont="1" applyFill="1" applyBorder="1" applyAlignment="1" applyProtection="1">
      <alignment horizontal="center" vertical="center" wrapText="1"/>
    </xf>
    <xf numFmtId="0" fontId="53" fillId="0" borderId="4" xfId="19" applyFont="1" applyBorder="1" applyAlignment="1">
      <alignment horizontal="center" vertical="center" wrapText="1"/>
    </xf>
    <xf numFmtId="0" fontId="53" fillId="0" borderId="17" xfId="19" applyFont="1" applyBorder="1" applyAlignment="1">
      <alignment horizontal="center" vertical="center" wrapText="1"/>
    </xf>
    <xf numFmtId="0" fontId="52" fillId="0" borderId="4" xfId="9" applyFont="1" applyFill="1" applyBorder="1" applyAlignment="1">
      <alignment horizontal="center" vertical="center" wrapText="1"/>
    </xf>
    <xf numFmtId="0" fontId="52" fillId="0" borderId="17" xfId="9" applyFont="1" applyFill="1" applyBorder="1" applyAlignment="1">
      <alignment horizontal="center" vertical="center" wrapText="1"/>
    </xf>
    <xf numFmtId="0" fontId="49" fillId="27" borderId="23" xfId="109" applyFont="1" applyBorder="1" applyAlignment="1" applyProtection="1">
      <alignment horizontal="center" vertical="center" wrapText="1"/>
    </xf>
    <xf numFmtId="0" fontId="53" fillId="0" borderId="4" xfId="1" applyFont="1" applyBorder="1" applyAlignment="1">
      <alignment horizontal="center" vertical="center" wrapText="1"/>
    </xf>
    <xf numFmtId="0" fontId="53" fillId="0" borderId="17" xfId="1" applyFont="1" applyBorder="1" applyAlignment="1">
      <alignment horizontal="center" vertical="center" wrapText="1"/>
    </xf>
    <xf numFmtId="0" fontId="49" fillId="0" borderId="1" xfId="1" applyFont="1" applyFill="1" applyBorder="1" applyAlignment="1" applyProtection="1">
      <alignment horizontal="center" vertical="center" wrapText="1"/>
    </xf>
    <xf numFmtId="0" fontId="49" fillId="0" borderId="2" xfId="1" applyFont="1" applyFill="1" applyBorder="1" applyAlignment="1" applyProtection="1">
      <alignment horizontal="center" vertical="center" wrapText="1"/>
    </xf>
    <xf numFmtId="0" fontId="49" fillId="0" borderId="8" xfId="1" applyFont="1" applyFill="1" applyBorder="1" applyAlignment="1" applyProtection="1">
      <alignment horizontal="center" vertical="center" wrapText="1"/>
    </xf>
    <xf numFmtId="0" fontId="49" fillId="17" borderId="15" xfId="1" applyFont="1" applyFill="1" applyBorder="1" applyAlignment="1" applyProtection="1">
      <alignment horizontal="center" vertical="center" wrapText="1"/>
    </xf>
    <xf numFmtId="0" fontId="50" fillId="2" borderId="4" xfId="1" applyFont="1" applyFill="1" applyBorder="1" applyAlignment="1" applyProtection="1">
      <alignment horizontal="center" vertical="center" wrapText="1"/>
    </xf>
    <xf numFmtId="0" fontId="50" fillId="2" borderId="17" xfId="1" applyFont="1" applyFill="1" applyBorder="1" applyAlignment="1" applyProtection="1">
      <alignment horizontal="center" vertical="center" wrapText="1"/>
    </xf>
    <xf numFmtId="0" fontId="49" fillId="0" borderId="4" xfId="1" applyFont="1" applyFill="1" applyBorder="1" applyAlignment="1" applyProtection="1">
      <alignment horizontal="center" vertical="center" wrapText="1"/>
    </xf>
    <xf numFmtId="0" fontId="49" fillId="0" borderId="32" xfId="1" applyFont="1" applyBorder="1" applyAlignment="1">
      <alignment horizontal="center"/>
    </xf>
    <xf numFmtId="0" fontId="49" fillId="0" borderId="56" xfId="1" applyFont="1" applyBorder="1" applyAlignment="1">
      <alignment horizontal="center"/>
    </xf>
    <xf numFmtId="0" fontId="49" fillId="0" borderId="31" xfId="1" applyFont="1" applyBorder="1" applyAlignment="1">
      <alignment horizontal="center"/>
    </xf>
    <xf numFmtId="0" fontId="51" fillId="26" borderId="15" xfId="108" quotePrefix="1" applyFont="1" applyBorder="1" applyAlignment="1" applyProtection="1">
      <alignment horizontal="center" vertical="center" wrapText="1"/>
    </xf>
    <xf numFmtId="0" fontId="49" fillId="27" borderId="4" xfId="109" applyFont="1" applyBorder="1" applyAlignment="1" applyProtection="1">
      <alignment horizontal="center" vertical="center" wrapText="1"/>
    </xf>
    <xf numFmtId="0" fontId="49" fillId="0" borderId="17" xfId="1" applyFont="1" applyFill="1" applyBorder="1" applyAlignment="1" applyProtection="1">
      <alignment horizontal="center" vertical="center" wrapText="1"/>
    </xf>
    <xf numFmtId="0" fontId="49" fillId="0" borderId="4" xfId="1" applyFont="1" applyBorder="1" applyAlignment="1">
      <alignment horizontal="center" vertical="center" wrapText="1"/>
    </xf>
    <xf numFmtId="0" fontId="49" fillId="0" borderId="4" xfId="1" applyFont="1" applyBorder="1" applyAlignment="1">
      <alignment vertical="center" wrapText="1"/>
    </xf>
    <xf numFmtId="0" fontId="49" fillId="0" borderId="17" xfId="1" applyFont="1" applyBorder="1" applyAlignment="1">
      <alignment vertical="center" wrapText="1"/>
    </xf>
    <xf numFmtId="0" fontId="52" fillId="0" borderId="4" xfId="19" applyFont="1" applyBorder="1" applyAlignment="1">
      <alignment horizontal="center" vertical="center" wrapText="1"/>
    </xf>
    <xf numFmtId="0" fontId="52" fillId="0" borderId="17" xfId="19" applyFont="1" applyBorder="1" applyAlignment="1">
      <alignment horizontal="center" vertical="center" wrapText="1"/>
    </xf>
    <xf numFmtId="0" fontId="48" fillId="16" borderId="12" xfId="1" applyFont="1" applyFill="1" applyBorder="1" applyAlignment="1">
      <alignment horizontal="center" vertical="center" wrapText="1"/>
    </xf>
    <xf numFmtId="0" fontId="48" fillId="16" borderId="13" xfId="1" applyFont="1" applyFill="1" applyBorder="1" applyAlignment="1">
      <alignment horizontal="center" vertical="center" wrapText="1"/>
    </xf>
    <xf numFmtId="0" fontId="48" fillId="16" borderId="14" xfId="1" applyFont="1" applyFill="1" applyBorder="1" applyAlignment="1">
      <alignment horizontal="center" vertical="center" wrapText="1"/>
    </xf>
    <xf numFmtId="0" fontId="49" fillId="18" borderId="18" xfId="1" applyFont="1" applyFill="1" applyBorder="1" applyAlignment="1" applyProtection="1">
      <alignment horizontal="center" vertical="center" wrapText="1"/>
    </xf>
    <xf numFmtId="0" fontId="49" fillId="18" borderId="30" xfId="1" applyFont="1" applyFill="1" applyBorder="1" applyAlignment="1" applyProtection="1">
      <alignment horizontal="center" vertical="center" wrapText="1"/>
    </xf>
    <xf numFmtId="0" fontId="49" fillId="0" borderId="23" xfId="1" applyFont="1" applyBorder="1" applyAlignment="1">
      <alignment horizontal="center" vertical="center"/>
    </xf>
    <xf numFmtId="0" fontId="49" fillId="0" borderId="55" xfId="1" applyFont="1" applyBorder="1" applyAlignment="1">
      <alignment horizontal="center" vertical="center"/>
    </xf>
    <xf numFmtId="0" fontId="49" fillId="17" borderId="13" xfId="1" applyFont="1" applyFill="1" applyBorder="1" applyAlignment="1"/>
    <xf numFmtId="0" fontId="49" fillId="17" borderId="14" xfId="1" applyFont="1" applyFill="1" applyBorder="1" applyAlignment="1"/>
    <xf numFmtId="0" fontId="5" fillId="17" borderId="41" xfId="1" applyFont="1" applyFill="1" applyBorder="1" applyAlignment="1">
      <alignment horizontal="center" vertical="center" wrapText="1"/>
    </xf>
    <xf numFmtId="0" fontId="5" fillId="17" borderId="59" xfId="1" applyFont="1" applyFill="1" applyBorder="1" applyAlignment="1">
      <alignment horizontal="center" vertical="center" wrapText="1"/>
    </xf>
    <xf numFmtId="0" fontId="5" fillId="18" borderId="26" xfId="1" applyFont="1" applyFill="1" applyBorder="1" applyAlignment="1">
      <alignment horizontal="center" vertical="center" wrapText="1"/>
    </xf>
    <xf numFmtId="0" fontId="5" fillId="18" borderId="27" xfId="1" applyFont="1" applyFill="1" applyBorder="1" applyAlignment="1">
      <alignment horizontal="center" vertical="center" wrapText="1"/>
    </xf>
    <xf numFmtId="0" fontId="8" fillId="0" borderId="3" xfId="26" applyFill="1" applyBorder="1" applyAlignment="1">
      <alignment horizontal="left" vertical="center" wrapText="1"/>
    </xf>
    <xf numFmtId="0" fontId="2" fillId="0" borderId="1" xfId="1" applyFont="1" applyBorder="1" applyAlignment="1">
      <alignment horizontal="left" vertical="center"/>
    </xf>
    <xf numFmtId="0" fontId="2" fillId="0" borderId="3" xfId="1" applyFont="1" applyBorder="1" applyAlignment="1">
      <alignment horizontal="left" vertical="center"/>
    </xf>
    <xf numFmtId="4" fontId="5" fillId="2" borderId="1" xfId="1" applyNumberFormat="1" applyFont="1" applyFill="1" applyBorder="1" applyAlignment="1" applyProtection="1">
      <alignment horizontal="right" vertical="center" wrapText="1"/>
      <protection locked="0"/>
    </xf>
    <xf numFmtId="4" fontId="5" fillId="2" borderId="8" xfId="1" applyNumberFormat="1" applyFont="1" applyFill="1" applyBorder="1" applyAlignment="1" applyProtection="1">
      <alignment horizontal="right" vertical="center" wrapText="1"/>
      <protection locked="0"/>
    </xf>
    <xf numFmtId="0" fontId="2" fillId="0" borderId="1" xfId="1" applyFont="1" applyBorder="1" applyAlignment="1">
      <alignment horizontal="left" vertical="center" wrapText="1"/>
    </xf>
    <xf numFmtId="0" fontId="2" fillId="0" borderId="3" xfId="1" applyFont="1" applyBorder="1" applyAlignment="1">
      <alignment horizontal="left" vertical="center" wrapText="1"/>
    </xf>
    <xf numFmtId="0" fontId="8" fillId="0" borderId="2" xfId="26" applyBorder="1" applyAlignment="1">
      <alignment horizontal="left" vertical="center" wrapText="1"/>
    </xf>
    <xf numFmtId="0" fontId="8" fillId="0" borderId="3" xfId="26" applyBorder="1" applyAlignment="1">
      <alignment horizontal="left" vertical="center" wrapText="1"/>
    </xf>
    <xf numFmtId="43" fontId="5" fillId="0" borderId="1" xfId="18" applyFont="1" applyFill="1" applyBorder="1" applyAlignment="1" applyProtection="1">
      <alignment horizontal="right" vertical="center" wrapText="1"/>
      <protection locked="0"/>
    </xf>
    <xf numFmtId="43" fontId="0" fillId="0" borderId="2" xfId="18" applyFont="1" applyBorder="1" applyAlignment="1">
      <alignment horizontal="right" vertical="center" wrapText="1"/>
    </xf>
    <xf numFmtId="0" fontId="2" fillId="0" borderId="1" xfId="1" applyFont="1" applyBorder="1" applyAlignment="1">
      <alignment vertical="center" wrapText="1"/>
    </xf>
    <xf numFmtId="0" fontId="2" fillId="0" borderId="3" xfId="1" applyFont="1" applyBorder="1" applyAlignment="1">
      <alignment vertical="center" wrapText="1"/>
    </xf>
    <xf numFmtId="4" fontId="2" fillId="0" borderId="1" xfId="1" applyNumberFormat="1" applyFont="1" applyBorder="1" applyAlignment="1">
      <alignment horizontal="right" vertical="center"/>
    </xf>
    <xf numFmtId="4" fontId="2" fillId="0" borderId="3" xfId="1" applyNumberFormat="1" applyFont="1" applyBorder="1" applyAlignment="1">
      <alignment horizontal="right" vertical="center"/>
    </xf>
    <xf numFmtId="0" fontId="5" fillId="2" borderId="1" xfId="1" applyFont="1" applyFill="1" applyBorder="1" applyAlignment="1" applyProtection="1">
      <alignment horizontal="right" vertical="center" wrapText="1"/>
      <protection locked="0"/>
    </xf>
    <xf numFmtId="0" fontId="5" fillId="2" borderId="8" xfId="1" applyFont="1" applyFill="1" applyBorder="1" applyAlignment="1" applyProtection="1">
      <alignment horizontal="right" vertical="center" wrapText="1"/>
      <protection locked="0"/>
    </xf>
    <xf numFmtId="0" fontId="30" fillId="0" borderId="29" xfId="1" applyFont="1" applyBorder="1" applyAlignment="1" applyProtection="1">
      <alignment horizontal="center" vertical="center" wrapText="1"/>
      <protection locked="0"/>
    </xf>
    <xf numFmtId="0" fontId="30" fillId="0" borderId="18" xfId="1" applyFont="1" applyBorder="1" applyAlignment="1" applyProtection="1">
      <alignment horizontal="center" vertical="center" wrapText="1"/>
      <protection locked="0"/>
    </xf>
    <xf numFmtId="0" fontId="30" fillId="0" borderId="19" xfId="1" applyFont="1" applyBorder="1" applyAlignment="1" applyProtection="1">
      <alignment horizontal="center" vertical="center" wrapText="1"/>
      <protection locked="0"/>
    </xf>
    <xf numFmtId="0" fontId="5" fillId="0" borderId="6" xfId="1" quotePrefix="1" applyFont="1" applyFill="1" applyBorder="1" applyAlignment="1" applyProtection="1">
      <alignment horizontal="center" vertical="center" wrapText="1"/>
      <protection locked="0"/>
    </xf>
    <xf numFmtId="0" fontId="5" fillId="0" borderId="6" xfId="1" applyFont="1" applyFill="1" applyBorder="1" applyAlignment="1" applyProtection="1">
      <alignment horizontal="center" vertical="center" wrapText="1"/>
      <protection locked="0"/>
    </xf>
    <xf numFmtId="0" fontId="30" fillId="0" borderId="4" xfId="1" applyFont="1" applyBorder="1" applyAlignment="1" applyProtection="1">
      <alignment horizontal="justify" vertical="center" wrapText="1"/>
      <protection locked="0"/>
    </xf>
    <xf numFmtId="0" fontId="30" fillId="0" borderId="17" xfId="1" applyFont="1" applyBorder="1" applyAlignment="1" applyProtection="1">
      <alignment horizontal="justify" vertical="center" wrapText="1"/>
      <protection locked="0"/>
    </xf>
    <xf numFmtId="0" fontId="30" fillId="0" borderId="1" xfId="1" applyFont="1" applyBorder="1" applyAlignment="1" applyProtection="1">
      <alignment horizontal="left" vertical="center" wrapText="1"/>
      <protection locked="0"/>
    </xf>
    <xf numFmtId="0" fontId="30" fillId="0" borderId="2" xfId="1" applyFont="1" applyBorder="1" applyAlignment="1" applyProtection="1">
      <alignment horizontal="left" vertical="center" wrapText="1"/>
      <protection locked="0"/>
    </xf>
    <xf numFmtId="0" fontId="30" fillId="0" borderId="8" xfId="1" applyFont="1" applyBorder="1" applyAlignment="1" applyProtection="1">
      <alignment horizontal="left" vertical="center" wrapText="1"/>
      <protection locked="0"/>
    </xf>
    <xf numFmtId="0" fontId="30" fillId="0" borderId="29" xfId="1" applyFont="1" applyBorder="1" applyAlignment="1" applyProtection="1">
      <alignment horizontal="left" vertical="center" wrapText="1"/>
      <protection locked="0"/>
    </xf>
    <xf numFmtId="0" fontId="30" fillId="0" borderId="18" xfId="1" applyFont="1" applyBorder="1" applyAlignment="1" applyProtection="1">
      <alignment horizontal="left" vertical="center" wrapText="1"/>
      <protection locked="0"/>
    </xf>
    <xf numFmtId="0" fontId="30" fillId="0" borderId="19" xfId="1" applyFont="1" applyBorder="1" applyAlignment="1" applyProtection="1">
      <alignment horizontal="left" vertical="center" wrapText="1"/>
      <protection locked="0"/>
    </xf>
    <xf numFmtId="0" fontId="30" fillId="0" borderId="23" xfId="1" applyFont="1" applyFill="1" applyBorder="1" applyAlignment="1" applyProtection="1">
      <alignment horizontal="center" vertical="center" wrapText="1"/>
      <protection locked="0"/>
    </xf>
    <xf numFmtId="0" fontId="30" fillId="0" borderId="55" xfId="1" applyFont="1" applyFill="1" applyBorder="1" applyAlignment="1" applyProtection="1">
      <alignment horizontal="center" vertical="center" wrapText="1"/>
      <protection locked="0"/>
    </xf>
    <xf numFmtId="0" fontId="30" fillId="0" borderId="24" xfId="1" applyFont="1" applyBorder="1" applyAlignment="1" applyProtection="1">
      <alignment horizontal="left" vertical="center" wrapText="1"/>
      <protection locked="0"/>
    </xf>
    <xf numFmtId="0" fontId="30" fillId="0" borderId="26" xfId="1" applyFont="1" applyBorder="1" applyAlignment="1" applyProtection="1">
      <alignment horizontal="left" vertical="center" wrapText="1"/>
      <protection locked="0"/>
    </xf>
    <xf numFmtId="0" fontId="30" fillId="0" borderId="27" xfId="1" applyFont="1" applyBorder="1" applyAlignment="1" applyProtection="1">
      <alignment horizontal="left" vertical="center" wrapText="1"/>
      <protection locked="0"/>
    </xf>
    <xf numFmtId="0" fontId="25" fillId="0" borderId="23" xfId="9" applyFont="1" applyFill="1" applyBorder="1" applyAlignment="1">
      <alignment horizontal="center" wrapText="1"/>
    </xf>
    <xf numFmtId="0" fontId="2" fillId="0" borderId="17" xfId="1" applyFont="1" applyFill="1" applyBorder="1" applyAlignment="1" applyProtection="1">
      <alignment horizontal="center" vertical="center" wrapText="1"/>
    </xf>
    <xf numFmtId="0" fontId="4" fillId="2" borderId="1" xfId="1" applyFont="1" applyFill="1" applyBorder="1" applyAlignment="1" applyProtection="1">
      <alignment horizontal="center" vertical="center" wrapText="1"/>
    </xf>
    <xf numFmtId="0" fontId="59" fillId="2" borderId="2" xfId="1" applyFont="1" applyFill="1" applyBorder="1" applyAlignment="1" applyProtection="1">
      <alignment horizontal="center" vertical="center" wrapText="1"/>
    </xf>
    <xf numFmtId="0" fontId="59" fillId="2" borderId="8" xfId="1" applyFont="1" applyFill="1" applyBorder="1" applyAlignment="1" applyProtection="1">
      <alignment horizontal="center" vertical="center" wrapText="1"/>
    </xf>
    <xf numFmtId="0" fontId="2" fillId="0" borderId="35" xfId="1" applyFont="1" applyBorder="1" applyAlignment="1">
      <alignment horizontal="center"/>
    </xf>
    <xf numFmtId="3" fontId="20" fillId="0" borderId="1" xfId="3" applyNumberFormat="1" applyFont="1" applyFill="1" applyBorder="1" applyAlignment="1" applyProtection="1">
      <alignment horizontal="center" vertical="center" wrapText="1"/>
    </xf>
    <xf numFmtId="3" fontId="20" fillId="0" borderId="8" xfId="3" applyNumberFormat="1" applyFont="1" applyFill="1" applyBorder="1" applyAlignment="1" applyProtection="1">
      <alignment horizontal="center" vertical="center" wrapText="1"/>
    </xf>
    <xf numFmtId="3" fontId="20" fillId="0" borderId="29" xfId="3" applyNumberFormat="1" applyFont="1" applyFill="1" applyBorder="1" applyAlignment="1" applyProtection="1">
      <alignment horizontal="center" vertical="center" wrapText="1"/>
    </xf>
    <xf numFmtId="3" fontId="20" fillId="0" borderId="19" xfId="3" applyNumberFormat="1" applyFont="1" applyFill="1" applyBorder="1" applyAlignment="1" applyProtection="1">
      <alignment horizontal="center" vertical="center" wrapText="1"/>
    </xf>
    <xf numFmtId="0" fontId="20" fillId="0" borderId="1" xfId="3" applyFont="1" applyFill="1" applyBorder="1" applyAlignment="1" applyProtection="1">
      <alignment horizontal="center" vertical="center" wrapText="1"/>
      <protection locked="0"/>
    </xf>
    <xf numFmtId="0" fontId="20" fillId="0" borderId="8" xfId="3" applyFont="1" applyFill="1" applyBorder="1" applyAlignment="1" applyProtection="1">
      <alignment horizontal="center" vertical="center" wrapText="1"/>
      <protection locked="0"/>
    </xf>
    <xf numFmtId="0" fontId="5" fillId="17" borderId="22" xfId="1" applyFont="1" applyFill="1" applyBorder="1" applyAlignment="1">
      <alignment horizontal="center" vertical="center" wrapText="1"/>
    </xf>
    <xf numFmtId="0" fontId="2" fillId="2" borderId="1" xfId="1" applyFont="1" applyFill="1" applyBorder="1" applyAlignment="1">
      <alignment horizontal="left" vertical="center" wrapText="1"/>
    </xf>
    <xf numFmtId="0" fontId="2" fillId="2" borderId="3" xfId="1" applyFont="1" applyFill="1" applyBorder="1" applyAlignment="1">
      <alignment horizontal="left" vertical="center" wrapText="1"/>
    </xf>
    <xf numFmtId="0" fontId="5" fillId="0" borderId="1" xfId="1" applyFont="1" applyFill="1" applyBorder="1" applyAlignment="1" applyProtection="1">
      <alignment horizontal="center" vertical="center" wrapText="1"/>
      <protection locked="0"/>
    </xf>
    <xf numFmtId="0" fontId="5" fillId="0" borderId="2" xfId="1" applyFont="1" applyFill="1" applyBorder="1" applyAlignment="1" applyProtection="1">
      <alignment horizontal="center" vertical="center" wrapText="1"/>
      <protection locked="0"/>
    </xf>
    <xf numFmtId="0" fontId="5" fillId="0" borderId="3" xfId="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2" borderId="8" xfId="1" applyNumberFormat="1" applyFont="1" applyFill="1" applyBorder="1" applyAlignment="1" applyProtection="1">
      <alignment horizontal="center" vertical="center" wrapText="1"/>
      <protection locked="0"/>
    </xf>
    <xf numFmtId="0" fontId="5" fillId="2" borderId="1" xfId="1" applyFont="1" applyFill="1" applyBorder="1" applyAlignment="1">
      <alignment horizontal="left" vertical="center" wrapText="1"/>
    </xf>
    <xf numFmtId="0" fontId="5" fillId="2" borderId="3" xfId="1" applyFont="1" applyFill="1" applyBorder="1" applyAlignment="1">
      <alignment horizontal="left" vertical="center" wrapText="1"/>
    </xf>
    <xf numFmtId="4" fontId="5" fillId="2" borderId="4" xfId="1" applyNumberFormat="1" applyFont="1" applyFill="1" applyBorder="1" applyAlignment="1" applyProtection="1">
      <alignment horizontal="center" vertical="center" wrapText="1"/>
      <protection locked="0"/>
    </xf>
    <xf numFmtId="4" fontId="5" fillId="2" borderId="17" xfId="1" applyNumberFormat="1" applyFont="1" applyFill="1" applyBorder="1" applyAlignment="1" applyProtection="1">
      <alignment horizontal="center" vertical="center" wrapText="1"/>
      <protection locked="0"/>
    </xf>
    <xf numFmtId="0" fontId="2" fillId="0" borderId="1"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2" fillId="0" borderId="3" xfId="1" applyFont="1" applyFill="1" applyBorder="1" applyAlignment="1" applyProtection="1">
      <alignment horizontal="center" vertical="center" wrapText="1"/>
      <protection locked="0"/>
    </xf>
    <xf numFmtId="0" fontId="5" fillId="2" borderId="1" xfId="1" applyFont="1" applyFill="1" applyBorder="1" applyAlignment="1" applyProtection="1">
      <alignment horizontal="center" vertical="center" wrapText="1"/>
      <protection locked="0"/>
    </xf>
    <xf numFmtId="0" fontId="5" fillId="2" borderId="2" xfId="1" applyFont="1" applyFill="1" applyBorder="1" applyAlignment="1" applyProtection="1">
      <alignment horizontal="center" vertical="center" wrapText="1"/>
      <protection locked="0"/>
    </xf>
    <xf numFmtId="0" fontId="5" fillId="2" borderId="3" xfId="1" applyFont="1" applyFill="1" applyBorder="1" applyAlignment="1" applyProtection="1">
      <alignment horizontal="center" vertical="center" wrapText="1"/>
      <protection locked="0"/>
    </xf>
    <xf numFmtId="170" fontId="30" fillId="2" borderId="29" xfId="1" applyNumberFormat="1" applyFont="1" applyFill="1" applyBorder="1" applyAlignment="1" applyProtection="1">
      <alignment horizontal="center" vertical="center" wrapText="1"/>
      <protection locked="0"/>
    </xf>
    <xf numFmtId="170" fontId="30" fillId="2" borderId="18" xfId="1" applyNumberFormat="1" applyFont="1" applyFill="1" applyBorder="1" applyAlignment="1" applyProtection="1">
      <alignment horizontal="center" vertical="center" wrapText="1"/>
      <protection locked="0"/>
    </xf>
    <xf numFmtId="170" fontId="30" fillId="2" borderId="19" xfId="1" applyNumberFormat="1" applyFont="1" applyFill="1" applyBorder="1" applyAlignment="1" applyProtection="1">
      <alignment horizontal="center" vertical="center" wrapText="1"/>
      <protection locked="0"/>
    </xf>
    <xf numFmtId="0" fontId="30" fillId="0" borderId="1" xfId="1" applyFont="1" applyFill="1" applyBorder="1" applyAlignment="1" applyProtection="1">
      <alignment horizontal="left" vertical="center" wrapText="1"/>
      <protection locked="0"/>
    </xf>
    <xf numFmtId="0" fontId="30" fillId="0" borderId="2" xfId="1" applyFont="1" applyFill="1" applyBorder="1" applyAlignment="1" applyProtection="1">
      <alignment horizontal="left" vertical="center" wrapText="1"/>
      <protection locked="0"/>
    </xf>
    <xf numFmtId="0" fontId="30" fillId="0" borderId="8" xfId="1" applyFont="1" applyFill="1" applyBorder="1" applyAlignment="1" applyProtection="1">
      <alignment horizontal="left" vertical="center" wrapText="1"/>
      <protection locked="0"/>
    </xf>
    <xf numFmtId="0" fontId="2" fillId="2" borderId="6" xfId="1" applyFont="1" applyFill="1" applyBorder="1" applyAlignment="1" applyProtection="1">
      <alignment horizontal="center" vertical="center" wrapText="1"/>
      <protection locked="0"/>
    </xf>
    <xf numFmtId="0" fontId="2" fillId="2" borderId="24" xfId="1" applyNumberFormat="1" applyFont="1" applyFill="1" applyBorder="1" applyAlignment="1">
      <alignment horizontal="center" vertical="center" wrapText="1"/>
    </xf>
    <xf numFmtId="0" fontId="2" fillId="2" borderId="26" xfId="1" applyNumberFormat="1" applyFont="1" applyFill="1" applyBorder="1" applyAlignment="1">
      <alignment horizontal="center" vertical="center" wrapText="1"/>
    </xf>
    <xf numFmtId="0" fontId="2" fillId="2" borderId="27" xfId="1" applyNumberFormat="1" applyFont="1" applyFill="1" applyBorder="1" applyAlignment="1">
      <alignment horizontal="center" vertical="center" wrapText="1"/>
    </xf>
    <xf numFmtId="0" fontId="30" fillId="0" borderId="13" xfId="1" applyFont="1" applyBorder="1" applyAlignment="1" applyProtection="1">
      <alignment horizontal="justify" vertical="center" wrapText="1"/>
      <protection locked="0"/>
    </xf>
    <xf numFmtId="0" fontId="30" fillId="0" borderId="14" xfId="1" applyFont="1" applyBorder="1" applyAlignment="1" applyProtection="1">
      <alignment horizontal="justify" vertical="center" wrapText="1"/>
      <protection locked="0"/>
    </xf>
    <xf numFmtId="0" fontId="30" fillId="2" borderId="4" xfId="1" applyFont="1" applyFill="1" applyBorder="1" applyAlignment="1" applyProtection="1">
      <alignment horizontal="left" vertical="center" wrapText="1"/>
      <protection locked="0"/>
    </xf>
    <xf numFmtId="0" fontId="30" fillId="2" borderId="17" xfId="1" applyFont="1" applyFill="1" applyBorder="1" applyAlignment="1" applyProtection="1">
      <alignment horizontal="left" vertical="center" wrapText="1"/>
      <protection locked="0"/>
    </xf>
    <xf numFmtId="0" fontId="30" fillId="2" borderId="4" xfId="1" applyFont="1" applyFill="1" applyBorder="1" applyAlignment="1" applyProtection="1">
      <alignment horizontal="justify" vertical="center" wrapText="1"/>
      <protection locked="0"/>
    </xf>
    <xf numFmtId="0" fontId="30" fillId="2" borderId="17" xfId="1" applyFont="1" applyFill="1" applyBorder="1" applyAlignment="1" applyProtection="1">
      <alignment horizontal="justify" vertical="center" wrapText="1"/>
      <protection locked="0"/>
    </xf>
    <xf numFmtId="0" fontId="5" fillId="17" borderId="36" xfId="1" applyFont="1" applyFill="1" applyBorder="1" applyAlignment="1">
      <alignment horizontal="center" vertical="center" wrapText="1"/>
    </xf>
    <xf numFmtId="0" fontId="5" fillId="17" borderId="57" xfId="1" applyFont="1" applyFill="1" applyBorder="1" applyAlignment="1">
      <alignment horizontal="center" vertical="center" wrapText="1"/>
    </xf>
    <xf numFmtId="0" fontId="5" fillId="18" borderId="9" xfId="1" applyFont="1" applyFill="1" applyBorder="1" applyAlignment="1">
      <alignment horizontal="center" vertical="center" wrapText="1"/>
    </xf>
    <xf numFmtId="0" fontId="5" fillId="18" borderId="16" xfId="1" applyFont="1" applyFill="1" applyBorder="1" applyAlignment="1">
      <alignment horizontal="center" vertical="center" wrapText="1"/>
    </xf>
    <xf numFmtId="0" fontId="5" fillId="18" borderId="40" xfId="1" applyFont="1" applyFill="1" applyBorder="1" applyAlignment="1">
      <alignment horizontal="center" vertical="center" wrapText="1"/>
    </xf>
    <xf numFmtId="0" fontId="5" fillId="18" borderId="43" xfId="1" applyFont="1" applyFill="1" applyBorder="1" applyAlignment="1">
      <alignment horizontal="center" vertical="center" wrapText="1"/>
    </xf>
    <xf numFmtId="0" fontId="30" fillId="2" borderId="9" xfId="1" applyFont="1" applyFill="1" applyBorder="1" applyAlignment="1" applyProtection="1">
      <alignment horizontal="left" vertical="center" wrapText="1"/>
      <protection locked="0"/>
    </xf>
    <xf numFmtId="0" fontId="30" fillId="2" borderId="21" xfId="1" applyFont="1" applyFill="1" applyBorder="1" applyAlignment="1" applyProtection="1">
      <alignment horizontal="left" vertical="center" wrapText="1"/>
      <protection locked="0"/>
    </xf>
    <xf numFmtId="0" fontId="30" fillId="2" borderId="45" xfId="1" applyFont="1" applyFill="1" applyBorder="1" applyAlignment="1" applyProtection="1">
      <alignment horizontal="left" vertical="center" wrapText="1"/>
      <protection locked="0"/>
    </xf>
    <xf numFmtId="0" fontId="30" fillId="2" borderId="40" xfId="1" applyFont="1" applyFill="1" applyBorder="1" applyAlignment="1" applyProtection="1">
      <alignment horizontal="left" vertical="center" wrapText="1"/>
      <protection locked="0"/>
    </xf>
    <xf numFmtId="0" fontId="30" fillId="2" borderId="50" xfId="1" applyFont="1" applyFill="1" applyBorder="1" applyAlignment="1" applyProtection="1">
      <alignment horizontal="left" vertical="center" wrapText="1"/>
      <protection locked="0"/>
    </xf>
    <xf numFmtId="0" fontId="30" fillId="2" borderId="58" xfId="1" applyFont="1" applyFill="1" applyBorder="1" applyAlignment="1" applyProtection="1">
      <alignment horizontal="left" vertical="center" wrapText="1"/>
      <protection locked="0"/>
    </xf>
    <xf numFmtId="0" fontId="30" fillId="0" borderId="4" xfId="1" applyFont="1" applyFill="1" applyBorder="1" applyAlignment="1" applyProtection="1">
      <alignment horizontal="center" vertical="center" wrapText="1"/>
      <protection locked="0"/>
    </xf>
    <xf numFmtId="0" fontId="30" fillId="0" borderId="17" xfId="1" applyFont="1" applyFill="1" applyBorder="1" applyAlignment="1" applyProtection="1">
      <alignment horizontal="center" vertical="center" wrapText="1"/>
      <protection locked="0"/>
    </xf>
    <xf numFmtId="0" fontId="5" fillId="18" borderId="48" xfId="1" applyFont="1" applyFill="1" applyBorder="1" applyAlignment="1">
      <alignment horizontal="center" vertical="center" wrapText="1"/>
    </xf>
    <xf numFmtId="0" fontId="5" fillId="18" borderId="49" xfId="1" applyFont="1" applyFill="1" applyBorder="1" applyAlignment="1">
      <alignment horizontal="center" vertical="center" wrapText="1"/>
    </xf>
    <xf numFmtId="0" fontId="30" fillId="2" borderId="9" xfId="1" applyFont="1" applyFill="1" applyBorder="1" applyAlignment="1" applyProtection="1">
      <alignment wrapText="1"/>
      <protection locked="0"/>
    </xf>
    <xf numFmtId="0" fontId="30" fillId="2" borderId="21" xfId="1" applyFont="1" applyFill="1" applyBorder="1" applyAlignment="1" applyProtection="1">
      <alignment wrapText="1"/>
      <protection locked="0"/>
    </xf>
    <xf numFmtId="0" fontId="30" fillId="2" borderId="45" xfId="1" applyFont="1" applyFill="1" applyBorder="1" applyAlignment="1" applyProtection="1">
      <alignment wrapText="1"/>
      <protection locked="0"/>
    </xf>
    <xf numFmtId="0" fontId="30" fillId="2" borderId="48" xfId="1" applyFont="1" applyFill="1" applyBorder="1" applyAlignment="1" applyProtection="1">
      <alignment horizontal="left" vertical="center" wrapText="1"/>
      <protection locked="0"/>
    </xf>
    <xf numFmtId="0" fontId="30" fillId="2" borderId="0" xfId="1" applyFont="1" applyFill="1" applyBorder="1" applyAlignment="1" applyProtection="1">
      <alignment horizontal="left" vertical="center" wrapText="1"/>
      <protection locked="0"/>
    </xf>
    <xf numFmtId="0" fontId="30" fillId="2" borderId="37" xfId="1" applyFont="1" applyFill="1" applyBorder="1" applyAlignment="1" applyProtection="1">
      <alignment horizontal="left" vertical="center" wrapText="1"/>
      <protection locked="0"/>
    </xf>
    <xf numFmtId="0" fontId="30" fillId="2" borderId="40" xfId="1" applyFont="1" applyFill="1" applyBorder="1" applyAlignment="1" applyProtection="1">
      <alignment vertical="top" wrapText="1"/>
      <protection locked="0"/>
    </xf>
    <xf numFmtId="0" fontId="30" fillId="2" borderId="50" xfId="1" applyFont="1" applyFill="1" applyBorder="1" applyAlignment="1" applyProtection="1">
      <alignment vertical="top" wrapText="1"/>
      <protection locked="0"/>
    </xf>
    <xf numFmtId="0" fontId="30" fillId="2" borderId="58" xfId="1" applyFont="1" applyFill="1" applyBorder="1" applyAlignment="1" applyProtection="1">
      <alignment vertical="top" wrapText="1"/>
      <protection locked="0"/>
    </xf>
    <xf numFmtId="0" fontId="61" fillId="0" borderId="29" xfId="9" applyFont="1" applyFill="1" applyBorder="1" applyAlignment="1">
      <alignment horizontal="center" vertical="center" wrapText="1"/>
    </xf>
    <xf numFmtId="0" fontId="61" fillId="0" borderId="18" xfId="9" applyFont="1" applyFill="1" applyBorder="1" applyAlignment="1">
      <alignment horizontal="center" vertical="center" wrapText="1"/>
    </xf>
    <xf numFmtId="0" fontId="61" fillId="0" borderId="19" xfId="9" applyFont="1" applyFill="1" applyBorder="1" applyAlignment="1">
      <alignment horizontal="center" vertical="center" wrapText="1"/>
    </xf>
    <xf numFmtId="0" fontId="2" fillId="0" borderId="3" xfId="1" applyFont="1" applyFill="1" applyBorder="1" applyAlignment="1" applyProtection="1">
      <alignment horizontal="center" vertical="center" wrapText="1"/>
    </xf>
    <xf numFmtId="0" fontId="60" fillId="2" borderId="4" xfId="1" applyFont="1" applyFill="1" applyBorder="1" applyAlignment="1" applyProtection="1">
      <alignment horizontal="center" vertical="center" wrapText="1"/>
    </xf>
    <xf numFmtId="0" fontId="60" fillId="2" borderId="17" xfId="1" applyFont="1" applyFill="1" applyBorder="1" applyAlignment="1" applyProtection="1">
      <alignment horizontal="center" vertical="center" wrapText="1"/>
    </xf>
    <xf numFmtId="0" fontId="2" fillId="0" borderId="1" xfId="1" applyFont="1" applyBorder="1" applyAlignment="1">
      <alignment horizontal="center" vertical="center"/>
    </xf>
    <xf numFmtId="0" fontId="2" fillId="0" borderId="3" xfId="1" applyFont="1" applyBorder="1" applyAlignment="1">
      <alignment horizontal="center" vertical="center"/>
    </xf>
    <xf numFmtId="0" fontId="8" fillId="0" borderId="3" xfId="26" applyBorder="1" applyAlignment="1">
      <alignment horizontal="center" vertical="center" wrapText="1"/>
    </xf>
    <xf numFmtId="0" fontId="22" fillId="0" borderId="54" xfId="1" applyFont="1" applyBorder="1" applyAlignment="1">
      <alignment horizontal="center" vertical="center" wrapText="1"/>
    </xf>
    <xf numFmtId="0" fontId="25" fillId="0" borderId="54" xfId="1" applyFont="1" applyFill="1" applyBorder="1" applyAlignment="1" applyProtection="1">
      <alignment horizontal="center" vertical="center" wrapText="1"/>
      <protection locked="0"/>
    </xf>
    <xf numFmtId="4" fontId="78" fillId="2" borderId="4" xfId="1" applyNumberFormat="1" applyFont="1" applyFill="1" applyBorder="1" applyAlignment="1" applyProtection="1">
      <alignment horizontal="center" vertical="center" wrapText="1"/>
      <protection locked="0"/>
    </xf>
    <xf numFmtId="4" fontId="78" fillId="2" borderId="17" xfId="1" applyNumberFormat="1" applyFont="1" applyFill="1" applyBorder="1" applyAlignment="1" applyProtection="1">
      <alignment horizontal="center" vertical="center" wrapText="1"/>
      <protection locked="0"/>
    </xf>
    <xf numFmtId="0" fontId="22" fillId="0" borderId="74" xfId="1" applyFont="1" applyBorder="1" applyAlignment="1">
      <alignment horizontal="center" vertical="center" wrapText="1"/>
    </xf>
    <xf numFmtId="0" fontId="22" fillId="0" borderId="75" xfId="1" applyFont="1" applyBorder="1" applyAlignment="1">
      <alignment horizontal="center" vertical="center" wrapText="1"/>
    </xf>
    <xf numFmtId="2" fontId="5" fillId="0" borderId="1" xfId="1" applyNumberFormat="1" applyFont="1" applyFill="1" applyBorder="1" applyAlignment="1" applyProtection="1">
      <alignment horizontal="center" vertical="center" wrapText="1"/>
      <protection locked="0"/>
    </xf>
    <xf numFmtId="2" fontId="8" fillId="0" borderId="2" xfId="26" applyNumberFormat="1" applyBorder="1" applyAlignment="1">
      <alignment horizontal="center" vertical="center" wrapText="1"/>
    </xf>
    <xf numFmtId="2" fontId="8" fillId="0" borderId="3" xfId="26" applyNumberFormat="1" applyBorder="1" applyAlignment="1">
      <alignment horizontal="center" vertical="center" wrapText="1"/>
    </xf>
    <xf numFmtId="2" fontId="78" fillId="0" borderId="1" xfId="1" applyNumberFormat="1" applyFont="1" applyFill="1" applyBorder="1" applyAlignment="1" applyProtection="1">
      <alignment horizontal="center" vertical="center" wrapText="1"/>
      <protection locked="0"/>
    </xf>
    <xf numFmtId="2" fontId="1" fillId="0" borderId="8" xfId="26" applyNumberFormat="1" applyFont="1" applyBorder="1" applyAlignment="1">
      <alignment horizontal="center" vertical="center" wrapText="1"/>
    </xf>
    <xf numFmtId="0" fontId="2" fillId="0" borderId="1" xfId="1" applyNumberFormat="1" applyFont="1" applyBorder="1" applyAlignment="1">
      <alignment horizontal="center" vertical="center" wrapText="1"/>
    </xf>
    <xf numFmtId="0" fontId="2" fillId="0" borderId="3" xfId="1" applyNumberFormat="1" applyFont="1" applyBorder="1" applyAlignment="1">
      <alignment horizontal="center" vertical="center" wrapText="1"/>
    </xf>
    <xf numFmtId="0" fontId="2" fillId="0" borderId="4" xfId="1" applyNumberFormat="1" applyFont="1" applyBorder="1" applyAlignment="1">
      <alignment horizontal="center" wrapText="1"/>
    </xf>
    <xf numFmtId="0" fontId="53" fillId="0" borderId="29" xfId="1" applyFont="1" applyBorder="1" applyAlignment="1" applyProtection="1">
      <alignment horizontal="center" vertical="center" wrapText="1"/>
      <protection locked="0"/>
    </xf>
    <xf numFmtId="0" fontId="53" fillId="0" borderId="18" xfId="1" applyFont="1" applyBorder="1" applyAlignment="1" applyProtection="1">
      <alignment horizontal="center" vertical="center" wrapText="1"/>
      <protection locked="0"/>
    </xf>
    <xf numFmtId="0" fontId="53" fillId="0" borderId="19" xfId="1" applyFont="1" applyBorder="1" applyAlignment="1" applyProtection="1">
      <alignment horizontal="center" vertical="center" wrapText="1"/>
      <protection locked="0"/>
    </xf>
    <xf numFmtId="0" fontId="53" fillId="2" borderId="6" xfId="1" applyFont="1" applyFill="1" applyBorder="1" applyAlignment="1" applyProtection="1">
      <alignment horizontal="center" vertical="center" wrapText="1"/>
      <protection locked="0"/>
    </xf>
    <xf numFmtId="0" fontId="53" fillId="0" borderId="24" xfId="1" applyFont="1" applyFill="1" applyBorder="1" applyAlignment="1">
      <alignment horizontal="center" vertical="center" wrapText="1"/>
    </xf>
    <xf numFmtId="0" fontId="5" fillId="27" borderId="4" xfId="109" applyFont="1" applyBorder="1" applyAlignment="1" applyProtection="1">
      <alignment horizontal="left" vertical="center" wrapText="1"/>
    </xf>
    <xf numFmtId="0" fontId="30" fillId="0" borderId="1" xfId="1" applyFont="1" applyBorder="1" applyAlignment="1" applyProtection="1">
      <alignment wrapText="1"/>
      <protection locked="0"/>
    </xf>
    <xf numFmtId="0" fontId="30" fillId="0" borderId="2" xfId="1" applyFont="1" applyBorder="1" applyAlignment="1" applyProtection="1">
      <alignment wrapText="1"/>
      <protection locked="0"/>
    </xf>
    <xf numFmtId="0" fontId="30" fillId="0" borderId="8" xfId="1" applyFont="1" applyBorder="1" applyAlignment="1" applyProtection="1">
      <alignment wrapText="1"/>
      <protection locked="0"/>
    </xf>
    <xf numFmtId="0" fontId="5" fillId="27" borderId="23" xfId="109" applyFont="1" applyBorder="1" applyAlignment="1" applyProtection="1">
      <alignment horizontal="left" vertical="center" wrapText="1"/>
    </xf>
    <xf numFmtId="0" fontId="32" fillId="0" borderId="23" xfId="1" applyFont="1" applyBorder="1" applyAlignment="1" applyProtection="1">
      <alignment horizontal="center" vertical="center" wrapText="1"/>
      <protection locked="0"/>
    </xf>
    <xf numFmtId="0" fontId="32" fillId="0" borderId="55" xfId="1" applyFont="1" applyBorder="1" applyAlignment="1" applyProtection="1">
      <alignment horizontal="center" vertical="center" wrapText="1"/>
      <protection locked="0"/>
    </xf>
    <xf numFmtId="0" fontId="30" fillId="0" borderId="9" xfId="1" applyFont="1" applyBorder="1" applyAlignment="1" applyProtection="1">
      <alignment horizontal="left" vertical="center" wrapText="1"/>
      <protection locked="0"/>
    </xf>
    <xf numFmtId="0" fontId="30" fillId="0" borderId="21" xfId="1" applyFont="1" applyBorder="1" applyAlignment="1" applyProtection="1">
      <alignment horizontal="left" vertical="center" wrapText="1"/>
      <protection locked="0"/>
    </xf>
    <xf numFmtId="0" fontId="30" fillId="0" borderId="45" xfId="1" applyFont="1" applyBorder="1" applyAlignment="1" applyProtection="1">
      <alignment horizontal="left" vertical="center" wrapText="1"/>
      <protection locked="0"/>
    </xf>
    <xf numFmtId="0" fontId="30" fillId="0" borderId="48" xfId="1" applyFont="1" applyBorder="1" applyAlignment="1" applyProtection="1">
      <alignment horizontal="left" vertical="center" wrapText="1"/>
      <protection locked="0"/>
    </xf>
    <xf numFmtId="0" fontId="8" fillId="0" borderId="0" xfId="26" applyBorder="1" applyAlignment="1">
      <alignment horizontal="left" vertical="center" wrapText="1"/>
    </xf>
    <xf numFmtId="0" fontId="8" fillId="0" borderId="37" xfId="26" applyBorder="1" applyAlignment="1">
      <alignment horizontal="left" vertical="center" wrapText="1"/>
    </xf>
    <xf numFmtId="2" fontId="30" fillId="0" borderId="40" xfId="1" applyNumberFormat="1" applyFont="1" applyBorder="1" applyAlignment="1" applyProtection="1">
      <alignment horizontal="left" vertical="center" wrapText="1"/>
      <protection locked="0"/>
    </xf>
    <xf numFmtId="2" fontId="8" fillId="0" borderId="50" xfId="26" applyNumberFormat="1" applyBorder="1" applyAlignment="1">
      <alignment horizontal="left" vertical="center" wrapText="1"/>
    </xf>
    <xf numFmtId="2" fontId="8" fillId="0" borderId="58" xfId="26" applyNumberFormat="1" applyBorder="1" applyAlignment="1">
      <alignment horizontal="left" vertical="center" wrapText="1"/>
    </xf>
    <xf numFmtId="0" fontId="30" fillId="2" borderId="5" xfId="1" applyFont="1" applyFill="1" applyBorder="1" applyAlignment="1" applyProtection="1">
      <alignment horizontal="center" vertical="center" wrapText="1"/>
      <protection locked="0"/>
    </xf>
    <xf numFmtId="0" fontId="30" fillId="2" borderId="20" xfId="1" applyFont="1" applyFill="1" applyBorder="1" applyAlignment="1" applyProtection="1">
      <alignment horizontal="center" vertical="center" wrapText="1"/>
      <protection locked="0"/>
    </xf>
    <xf numFmtId="0" fontId="30" fillId="2" borderId="48" xfId="1" applyFont="1" applyFill="1" applyBorder="1" applyAlignment="1" applyProtection="1">
      <alignment horizontal="center" vertical="center" wrapText="1"/>
      <protection locked="0"/>
    </xf>
    <xf numFmtId="0" fontId="8" fillId="0" borderId="0" xfId="26" applyBorder="1" applyAlignment="1">
      <alignment horizontal="center" vertical="center" wrapText="1"/>
    </xf>
    <xf numFmtId="0" fontId="8" fillId="0" borderId="37" xfId="26" applyBorder="1" applyAlignment="1">
      <alignment horizontal="center" vertical="center" wrapText="1"/>
    </xf>
    <xf numFmtId="0" fontId="30" fillId="2" borderId="40" xfId="1" applyFont="1" applyFill="1" applyBorder="1" applyAlignment="1" applyProtection="1">
      <alignment horizontal="center" vertical="center" wrapText="1"/>
      <protection locked="0"/>
    </xf>
    <xf numFmtId="0" fontId="8" fillId="0" borderId="50" xfId="26" applyBorder="1" applyAlignment="1">
      <alignment horizontal="center" vertical="center" wrapText="1"/>
    </xf>
    <xf numFmtId="0" fontId="8" fillId="0" borderId="58" xfId="26" applyBorder="1" applyAlignment="1">
      <alignment horizontal="center" vertical="center" wrapText="1"/>
    </xf>
    <xf numFmtId="0" fontId="26" fillId="0" borderId="29" xfId="9" applyFont="1" applyFill="1" applyBorder="1" applyAlignment="1">
      <alignment horizontal="center" vertical="center" wrapText="1"/>
    </xf>
    <xf numFmtId="0" fontId="26" fillId="0" borderId="18" xfId="9" applyFont="1" applyFill="1" applyBorder="1" applyAlignment="1">
      <alignment horizontal="center" vertical="center" wrapText="1"/>
    </xf>
    <xf numFmtId="0" fontId="26" fillId="0" borderId="19" xfId="9" applyFont="1" applyFill="1" applyBorder="1" applyAlignment="1">
      <alignment horizontal="center" vertical="center" wrapText="1"/>
    </xf>
    <xf numFmtId="0" fontId="2" fillId="0" borderId="28" xfId="1" applyFont="1" applyBorder="1" applyAlignment="1">
      <alignment horizontal="left" vertical="center" wrapText="1"/>
    </xf>
    <xf numFmtId="0" fontId="8" fillId="0" borderId="0" xfId="26" applyBorder="1"/>
    <xf numFmtId="0" fontId="2" fillId="0" borderId="23" xfId="1" applyFont="1" applyBorder="1" applyAlignment="1">
      <alignment horizontal="center"/>
    </xf>
    <xf numFmtId="0" fontId="5" fillId="0" borderId="29" xfId="1" applyFont="1" applyFill="1" applyBorder="1" applyAlignment="1" applyProtection="1">
      <alignment horizontal="center" vertical="center" wrapText="1"/>
      <protection locked="0"/>
    </xf>
    <xf numFmtId="0" fontId="5" fillId="0" borderId="18" xfId="1" applyFont="1" applyFill="1" applyBorder="1" applyAlignment="1" applyProtection="1">
      <alignment horizontal="center" vertical="center" wrapText="1"/>
      <protection locked="0"/>
    </xf>
    <xf numFmtId="0" fontId="5" fillId="0" borderId="30" xfId="1" applyFont="1" applyFill="1" applyBorder="1" applyAlignment="1" applyProtection="1">
      <alignment horizontal="center" vertical="center" wrapText="1"/>
      <protection locked="0"/>
    </xf>
    <xf numFmtId="0" fontId="5" fillId="2" borderId="23" xfId="1" applyFont="1" applyFill="1" applyBorder="1" applyAlignment="1" applyProtection="1">
      <alignment horizontal="center" vertical="center" wrapText="1"/>
      <protection locked="0"/>
    </xf>
    <xf numFmtId="0" fontId="5" fillId="2" borderId="55" xfId="1" applyFont="1" applyFill="1" applyBorder="1" applyAlignment="1" applyProtection="1">
      <alignment horizontal="center" vertical="center" wrapText="1"/>
      <protection locked="0"/>
    </xf>
    <xf numFmtId="0" fontId="5" fillId="0" borderId="34" xfId="1" applyFont="1" applyFill="1" applyBorder="1" applyAlignment="1">
      <alignment horizontal="center" vertical="center" wrapText="1"/>
    </xf>
    <xf numFmtId="3" fontId="31" fillId="0" borderId="29" xfId="3" applyNumberFormat="1" applyFont="1" applyFill="1" applyBorder="1" applyAlignment="1" applyProtection="1">
      <alignment horizontal="center" vertical="center" wrapText="1"/>
    </xf>
    <xf numFmtId="3" fontId="31" fillId="0" borderId="19" xfId="3" applyNumberFormat="1" applyFont="1" applyFill="1" applyBorder="1" applyAlignment="1" applyProtection="1">
      <alignment horizontal="center" vertical="center" wrapText="1"/>
    </xf>
    <xf numFmtId="0" fontId="2" fillId="0" borderId="82" xfId="1" applyFont="1" applyBorder="1" applyAlignment="1">
      <alignment horizontal="center" vertical="center" wrapText="1"/>
    </xf>
    <xf numFmtId="0" fontId="2" fillId="0" borderId="83" xfId="1" applyFont="1" applyBorder="1" applyAlignment="1">
      <alignment horizontal="center" vertical="center" wrapText="1"/>
    </xf>
    <xf numFmtId="0" fontId="3" fillId="28" borderId="92" xfId="1" applyFont="1" applyFill="1" applyBorder="1" applyAlignment="1">
      <alignment horizontal="center" vertical="center"/>
    </xf>
    <xf numFmtId="0" fontId="30" fillId="28" borderId="88" xfId="1" applyFont="1" applyFill="1" applyBorder="1" applyAlignment="1" applyProtection="1">
      <alignment horizontal="left" vertical="center" wrapText="1"/>
      <protection locked="0"/>
    </xf>
    <xf numFmtId="0" fontId="30" fillId="28" borderId="89" xfId="1" applyFont="1" applyFill="1" applyBorder="1" applyAlignment="1" applyProtection="1">
      <alignment horizontal="left" vertical="center" wrapText="1"/>
      <protection locked="0"/>
    </xf>
    <xf numFmtId="0" fontId="30" fillId="28" borderId="90" xfId="1" applyFont="1" applyFill="1" applyBorder="1" applyAlignment="1" applyProtection="1">
      <alignment horizontal="left" vertical="center" wrapText="1"/>
      <protection locked="0"/>
    </xf>
    <xf numFmtId="4" fontId="30" fillId="28" borderId="92" xfId="1" applyNumberFormat="1" applyFont="1" applyFill="1" applyBorder="1" applyAlignment="1" applyProtection="1">
      <alignment horizontal="center" vertical="center" wrapText="1"/>
      <protection locked="0"/>
    </xf>
    <xf numFmtId="4" fontId="30" fillId="28" borderId="93" xfId="1" applyNumberFormat="1" applyFont="1" applyFill="1" applyBorder="1" applyAlignment="1" applyProtection="1">
      <alignment horizontal="center" vertical="center" wrapText="1"/>
      <protection locked="0"/>
    </xf>
    <xf numFmtId="0" fontId="2" fillId="0" borderId="4" xfId="1" applyFont="1" applyBorder="1" applyAlignment="1">
      <alignment horizontal="center" vertical="center"/>
    </xf>
    <xf numFmtId="0" fontId="5" fillId="0" borderId="82" xfId="1" applyFont="1" applyFill="1" applyBorder="1" applyAlignment="1" applyProtection="1">
      <alignment horizontal="left" vertical="center" wrapText="1"/>
      <protection locked="0"/>
    </xf>
    <xf numFmtId="0" fontId="5" fillId="0" borderId="84" xfId="1" applyFont="1" applyFill="1" applyBorder="1" applyAlignment="1" applyProtection="1">
      <alignment horizontal="left" vertical="center" wrapText="1"/>
      <protection locked="0"/>
    </xf>
    <xf numFmtId="0" fontId="5" fillId="0" borderId="83" xfId="1" applyFont="1" applyFill="1" applyBorder="1" applyAlignment="1" applyProtection="1">
      <alignment horizontal="left" vertical="center" wrapText="1"/>
      <protection locked="0"/>
    </xf>
    <xf numFmtId="4" fontId="5" fillId="2" borderId="85" xfId="1" applyNumberFormat="1" applyFont="1" applyFill="1" applyBorder="1" applyAlignment="1" applyProtection="1">
      <alignment horizontal="center" vertical="center" wrapText="1"/>
      <protection locked="0"/>
    </xf>
    <xf numFmtId="4" fontId="5" fillId="2" borderId="86" xfId="1" applyNumberFormat="1" applyFont="1" applyFill="1" applyBorder="1" applyAlignment="1" applyProtection="1">
      <alignment horizontal="center" vertical="center" wrapText="1"/>
      <protection locked="0"/>
    </xf>
    <xf numFmtId="0" fontId="3" fillId="28" borderId="87" xfId="1" applyFont="1" applyFill="1" applyBorder="1" applyAlignment="1">
      <alignment horizontal="center" vertical="center"/>
    </xf>
    <xf numFmtId="4" fontId="30" fillId="28" borderId="87" xfId="1" applyNumberFormat="1" applyFont="1" applyFill="1" applyBorder="1" applyAlignment="1" applyProtection="1">
      <alignment horizontal="center" vertical="center" wrapText="1"/>
      <protection locked="0"/>
    </xf>
    <xf numFmtId="4" fontId="30" fillId="28" borderId="91" xfId="1" applyNumberFormat="1" applyFont="1" applyFill="1" applyBorder="1" applyAlignment="1" applyProtection="1">
      <alignment horizontal="center" vertical="center" wrapText="1"/>
      <protection locked="0"/>
    </xf>
    <xf numFmtId="0" fontId="30" fillId="0" borderId="29" xfId="1" applyFont="1" applyBorder="1" applyAlignment="1" applyProtection="1">
      <alignment horizontal="justify" vertical="center" wrapText="1"/>
      <protection locked="0"/>
    </xf>
    <xf numFmtId="0" fontId="30" fillId="0" borderId="18" xfId="1" applyFont="1" applyBorder="1" applyAlignment="1" applyProtection="1">
      <alignment horizontal="justify" vertical="center" wrapText="1"/>
      <protection locked="0"/>
    </xf>
    <xf numFmtId="0" fontId="30" fillId="0" borderId="19" xfId="1" applyFont="1" applyBorder="1" applyAlignment="1" applyProtection="1">
      <alignment horizontal="justify" vertical="center" wrapText="1"/>
      <protection locked="0"/>
    </xf>
    <xf numFmtId="16" fontId="35" fillId="26" borderId="36" xfId="108" quotePrefix="1" applyNumberFormat="1" applyFont="1" applyBorder="1" applyAlignment="1" applyProtection="1">
      <alignment horizontal="center" vertical="center" wrapText="1"/>
    </xf>
    <xf numFmtId="16" fontId="35" fillId="26" borderId="59" xfId="108" quotePrefix="1" applyNumberFormat="1" applyFont="1" applyBorder="1" applyAlignment="1" applyProtection="1">
      <alignment horizontal="center" vertical="center" wrapText="1"/>
    </xf>
    <xf numFmtId="0" fontId="2" fillId="27" borderId="9" xfId="109" applyFont="1" applyBorder="1" applyAlignment="1" applyProtection="1">
      <alignment horizontal="left" vertical="center" wrapText="1"/>
    </xf>
    <xf numFmtId="0" fontId="2" fillId="27" borderId="16" xfId="109" applyFont="1" applyBorder="1" applyAlignment="1" applyProtection="1">
      <alignment horizontal="left" vertical="center" wrapText="1"/>
    </xf>
    <xf numFmtId="0" fontId="2" fillId="27" borderId="48" xfId="109" applyFont="1" applyBorder="1" applyAlignment="1" applyProtection="1">
      <alignment horizontal="left" vertical="center" wrapText="1"/>
    </xf>
    <xf numFmtId="0" fontId="2" fillId="27" borderId="49" xfId="109" applyFont="1" applyBorder="1" applyAlignment="1" applyProtection="1">
      <alignment horizontal="left" vertical="center" wrapText="1"/>
    </xf>
    <xf numFmtId="0" fontId="30" fillId="0" borderId="9" xfId="1" applyFont="1" applyBorder="1" applyAlignment="1" applyProtection="1">
      <alignment horizontal="justify" vertical="top" wrapText="1"/>
      <protection locked="0"/>
    </xf>
    <xf numFmtId="0" fontId="30" fillId="0" borderId="21" xfId="1" applyFont="1" applyBorder="1" applyAlignment="1" applyProtection="1">
      <alignment horizontal="justify" vertical="top" wrapText="1"/>
      <protection locked="0"/>
    </xf>
    <xf numFmtId="0" fontId="30" fillId="0" borderId="45" xfId="1" applyFont="1" applyBorder="1" applyAlignment="1" applyProtection="1">
      <alignment horizontal="justify" vertical="top" wrapText="1"/>
      <protection locked="0"/>
    </xf>
    <xf numFmtId="0" fontId="30" fillId="0" borderId="48" xfId="1" applyFont="1" applyBorder="1" applyAlignment="1" applyProtection="1">
      <alignment horizontal="justify" vertical="center" wrapText="1"/>
      <protection locked="0"/>
    </xf>
    <xf numFmtId="0" fontId="30" fillId="0" borderId="0" xfId="1" applyFont="1" applyBorder="1" applyAlignment="1" applyProtection="1">
      <alignment horizontal="justify" vertical="center" wrapText="1"/>
      <protection locked="0"/>
    </xf>
    <xf numFmtId="0" fontId="30" fillId="0" borderId="37" xfId="1" applyFont="1" applyBorder="1" applyAlignment="1" applyProtection="1">
      <alignment horizontal="justify" vertical="center" wrapText="1"/>
      <protection locked="0"/>
    </xf>
    <xf numFmtId="0" fontId="30" fillId="0" borderId="48" xfId="1" applyFont="1" applyBorder="1" applyAlignment="1" applyProtection="1">
      <alignment horizontal="justify" vertical="top" wrapText="1"/>
      <protection locked="0"/>
    </xf>
    <xf numFmtId="0" fontId="30" fillId="0" borderId="0" xfId="1" applyFont="1" applyBorder="1" applyAlignment="1" applyProtection="1">
      <alignment horizontal="justify" vertical="top" wrapText="1"/>
      <protection locked="0"/>
    </xf>
    <xf numFmtId="0" fontId="30" fillId="0" borderId="37" xfId="1" applyFont="1" applyBorder="1" applyAlignment="1" applyProtection="1">
      <alignment horizontal="justify" vertical="top" wrapText="1"/>
      <protection locked="0"/>
    </xf>
    <xf numFmtId="0" fontId="30" fillId="0" borderId="9" xfId="1" applyFont="1" applyFill="1" applyBorder="1" applyAlignment="1" applyProtection="1">
      <alignment horizontal="justify" vertical="top" wrapText="1"/>
      <protection locked="0"/>
    </xf>
    <xf numFmtId="0" fontId="30" fillId="0" borderId="21" xfId="1" applyFont="1" applyFill="1" applyBorder="1" applyAlignment="1" applyProtection="1">
      <alignment horizontal="justify" vertical="top" wrapText="1"/>
      <protection locked="0"/>
    </xf>
    <xf numFmtId="0" fontId="30" fillId="0" borderId="45" xfId="1" applyFont="1" applyFill="1" applyBorder="1" applyAlignment="1" applyProtection="1">
      <alignment horizontal="justify" vertical="top" wrapText="1"/>
      <protection locked="0"/>
    </xf>
    <xf numFmtId="0" fontId="30" fillId="0" borderId="40" xfId="1" applyFont="1" applyFill="1" applyBorder="1" applyAlignment="1" applyProtection="1">
      <alignment horizontal="justify" vertical="top" wrapText="1"/>
      <protection locked="0"/>
    </xf>
    <xf numFmtId="0" fontId="30" fillId="0" borderId="50" xfId="1" applyFont="1" applyFill="1" applyBorder="1" applyAlignment="1" applyProtection="1">
      <alignment horizontal="justify" vertical="top" wrapText="1"/>
      <protection locked="0"/>
    </xf>
    <xf numFmtId="0" fontId="30" fillId="0" borderId="58" xfId="1" applyFont="1" applyFill="1" applyBorder="1" applyAlignment="1" applyProtection="1">
      <alignment horizontal="justify" vertical="top" wrapText="1"/>
      <protection locked="0"/>
    </xf>
    <xf numFmtId="0" fontId="30" fillId="2" borderId="1" xfId="1" applyFont="1" applyFill="1" applyBorder="1" applyAlignment="1" applyProtection="1">
      <alignment horizontal="justify" vertical="center" wrapText="1"/>
      <protection locked="0"/>
    </xf>
    <xf numFmtId="0" fontId="30" fillId="2" borderId="2" xfId="1" applyFont="1" applyFill="1" applyBorder="1" applyAlignment="1" applyProtection="1">
      <alignment horizontal="justify" vertical="center" wrapText="1"/>
      <protection locked="0"/>
    </xf>
    <xf numFmtId="0" fontId="30" fillId="2" borderId="8" xfId="1" applyFont="1" applyFill="1" applyBorder="1" applyAlignment="1" applyProtection="1">
      <alignment horizontal="justify" vertical="center" wrapText="1"/>
      <protection locked="0"/>
    </xf>
    <xf numFmtId="0" fontId="30" fillId="2" borderId="1" xfId="1" applyFont="1" applyFill="1" applyBorder="1" applyAlignment="1" applyProtection="1">
      <alignment horizontal="left" vertical="center" wrapText="1"/>
      <protection locked="0"/>
    </xf>
    <xf numFmtId="0" fontId="30" fillId="2" borderId="2" xfId="1" applyFont="1" applyFill="1" applyBorder="1" applyAlignment="1" applyProtection="1">
      <alignment horizontal="left" vertical="center" wrapText="1"/>
      <protection locked="0"/>
    </xf>
    <xf numFmtId="0" fontId="30" fillId="2" borderId="8" xfId="1" applyFont="1" applyFill="1" applyBorder="1" applyAlignment="1" applyProtection="1">
      <alignment horizontal="left" vertical="center" wrapText="1"/>
      <protection locked="0"/>
    </xf>
    <xf numFmtId="0" fontId="8" fillId="0" borderId="2" xfId="26" applyBorder="1" applyAlignment="1">
      <alignment horizontal="justify"/>
    </xf>
    <xf numFmtId="0" fontId="8" fillId="0" borderId="8" xfId="26" applyBorder="1" applyAlignment="1">
      <alignment horizontal="justify"/>
    </xf>
    <xf numFmtId="0" fontId="29" fillId="2" borderId="1" xfId="1" applyFont="1" applyFill="1" applyBorder="1" applyAlignment="1" applyProtection="1">
      <alignment horizontal="center" vertical="center" wrapText="1"/>
    </xf>
    <xf numFmtId="0" fontId="29" fillId="2" borderId="2" xfId="1" applyFont="1" applyFill="1" applyBorder="1" applyAlignment="1" applyProtection="1">
      <alignment horizontal="center" vertical="center" wrapText="1"/>
    </xf>
    <xf numFmtId="0" fontId="29" fillId="2" borderId="8" xfId="1" applyFont="1" applyFill="1" applyBorder="1" applyAlignment="1" applyProtection="1">
      <alignment horizontal="center" vertical="center" wrapText="1"/>
    </xf>
    <xf numFmtId="0" fontId="2" fillId="0" borderId="23" xfId="1" applyFont="1" applyBorder="1" applyAlignment="1">
      <alignment horizontal="left" vertical="top" wrapText="1"/>
    </xf>
    <xf numFmtId="0" fontId="5" fillId="0" borderId="23" xfId="1" applyFont="1" applyFill="1" applyBorder="1" applyAlignment="1" applyProtection="1">
      <alignment horizontal="left" vertical="top" wrapText="1"/>
      <protection locked="0"/>
    </xf>
    <xf numFmtId="2" fontId="5" fillId="2" borderId="29" xfId="1" applyNumberFormat="1" applyFont="1" applyFill="1" applyBorder="1" applyAlignment="1" applyProtection="1">
      <alignment horizontal="right" vertical="center" wrapText="1"/>
      <protection locked="0"/>
    </xf>
    <xf numFmtId="2" fontId="5" fillId="2" borderId="19" xfId="1" applyNumberFormat="1" applyFont="1" applyFill="1" applyBorder="1" applyAlignment="1" applyProtection="1">
      <alignment horizontal="right" vertical="center" wrapText="1"/>
      <protection locked="0"/>
    </xf>
    <xf numFmtId="0" fontId="5" fillId="0" borderId="35" xfId="1" applyFont="1" applyFill="1" applyBorder="1" applyAlignment="1">
      <alignment horizontal="center" vertical="center" wrapText="1"/>
    </xf>
    <xf numFmtId="0" fontId="5" fillId="0" borderId="1" xfId="1" applyFont="1" applyFill="1" applyBorder="1" applyAlignment="1" applyProtection="1">
      <alignment horizontal="left" vertical="top" wrapText="1"/>
      <protection locked="0"/>
    </xf>
    <xf numFmtId="0" fontId="5" fillId="0" borderId="2" xfId="1" applyFont="1" applyFill="1" applyBorder="1" applyAlignment="1" applyProtection="1">
      <alignment horizontal="left" vertical="top" wrapText="1"/>
      <protection locked="0"/>
    </xf>
    <xf numFmtId="0" fontId="5" fillId="0" borderId="3" xfId="1" applyFont="1" applyFill="1" applyBorder="1" applyAlignment="1" applyProtection="1">
      <alignment horizontal="left" vertical="top" wrapText="1"/>
      <protection locked="0"/>
    </xf>
    <xf numFmtId="2" fontId="5" fillId="2" borderId="4" xfId="1" applyNumberFormat="1" applyFont="1" applyFill="1" applyBorder="1" applyAlignment="1" applyProtection="1">
      <alignment horizontal="right" vertical="center" wrapText="1"/>
      <protection locked="0"/>
    </xf>
    <xf numFmtId="2" fontId="5" fillId="2" borderId="17" xfId="1" applyNumberFormat="1" applyFont="1" applyFill="1" applyBorder="1" applyAlignment="1" applyProtection="1">
      <alignment horizontal="right" vertical="center" wrapText="1"/>
      <protection locked="0"/>
    </xf>
    <xf numFmtId="0" fontId="2" fillId="0" borderId="1" xfId="1" applyFont="1" applyBorder="1" applyAlignment="1">
      <alignment horizontal="left" vertical="top" wrapText="1"/>
    </xf>
    <xf numFmtId="0" fontId="2" fillId="0" borderId="3" xfId="1" applyFont="1" applyBorder="1" applyAlignment="1">
      <alignment horizontal="left" vertical="top" wrapText="1"/>
    </xf>
    <xf numFmtId="0" fontId="2" fillId="0" borderId="4" xfId="1" applyFont="1" applyBorder="1" applyAlignment="1">
      <alignment horizontal="left" vertical="top" wrapText="1"/>
    </xf>
    <xf numFmtId="0" fontId="5" fillId="17" borderId="47" xfId="1" applyFont="1" applyFill="1" applyBorder="1" applyAlignment="1">
      <alignment horizontal="center" vertical="center" wrapText="1"/>
    </xf>
    <xf numFmtId="0" fontId="5" fillId="17" borderId="28" xfId="1" applyFont="1" applyFill="1" applyBorder="1" applyAlignment="1">
      <alignment horizontal="center" vertical="center" wrapText="1"/>
    </xf>
    <xf numFmtId="0" fontId="5" fillId="17" borderId="38" xfId="1" applyFont="1" applyFill="1" applyBorder="1" applyAlignment="1">
      <alignment horizontal="center" vertical="center" wrapText="1"/>
    </xf>
    <xf numFmtId="0" fontId="30" fillId="0" borderId="4" xfId="1" applyFont="1" applyBorder="1" applyAlignment="1" applyProtection="1">
      <alignment horizontal="left" vertical="top" wrapText="1"/>
      <protection locked="0"/>
    </xf>
    <xf numFmtId="0" fontId="30" fillId="0" borderId="17" xfId="1" applyFont="1" applyBorder="1" applyAlignment="1" applyProtection="1">
      <alignment horizontal="left" vertical="top" wrapText="1"/>
      <protection locked="0"/>
    </xf>
    <xf numFmtId="0" fontId="30" fillId="0" borderId="23" xfId="1" applyFont="1" applyBorder="1" applyAlignment="1" applyProtection="1">
      <alignment horizontal="left" vertical="top" wrapText="1"/>
      <protection locked="0"/>
    </xf>
    <xf numFmtId="0" fontId="30" fillId="0" borderId="55" xfId="1" applyFont="1" applyBorder="1" applyAlignment="1" applyProtection="1">
      <alignment horizontal="left" vertical="top" wrapText="1"/>
      <protection locked="0"/>
    </xf>
    <xf numFmtId="0" fontId="30" fillId="2" borderId="6" xfId="1" quotePrefix="1" applyFont="1" applyFill="1" applyBorder="1" applyAlignment="1" applyProtection="1">
      <alignment horizontal="center" vertical="center" wrapText="1"/>
      <protection locked="0"/>
    </xf>
    <xf numFmtId="0" fontId="30" fillId="2" borderId="6" xfId="1" applyFont="1" applyFill="1" applyBorder="1" applyAlignment="1" applyProtection="1">
      <alignment horizontal="center" vertical="center" wrapText="1"/>
      <protection locked="0"/>
    </xf>
    <xf numFmtId="0" fontId="30" fillId="0" borderId="40" xfId="1" applyFont="1" applyBorder="1" applyAlignment="1" applyProtection="1">
      <alignment horizontal="left" vertical="top" wrapText="1"/>
      <protection locked="0"/>
    </xf>
    <xf numFmtId="0" fontId="30" fillId="0" borderId="50" xfId="1" applyFont="1" applyBorder="1" applyAlignment="1" applyProtection="1">
      <alignment horizontal="left" vertical="top" wrapText="1"/>
      <protection locked="0"/>
    </xf>
    <xf numFmtId="0" fontId="30" fillId="0" borderId="58" xfId="1" applyFont="1" applyBorder="1" applyAlignment="1" applyProtection="1">
      <alignment horizontal="left" vertical="top" wrapText="1"/>
      <protection locked="0"/>
    </xf>
    <xf numFmtId="0" fontId="30" fillId="0" borderId="5" xfId="1" applyFont="1" applyBorder="1" applyAlignment="1" applyProtection="1">
      <alignment horizontal="justify" vertical="top" wrapText="1"/>
      <protection locked="0"/>
    </xf>
    <xf numFmtId="0" fontId="30" fillId="0" borderId="20" xfId="1" applyFont="1" applyBorder="1" applyAlignment="1" applyProtection="1">
      <alignment horizontal="justify" vertical="top" wrapText="1"/>
      <protection locked="0"/>
    </xf>
    <xf numFmtId="0" fontId="32" fillId="2" borderId="4" xfId="1" applyFont="1" applyFill="1" applyBorder="1" applyAlignment="1" applyProtection="1">
      <alignment horizontal="left" vertical="top" wrapText="1"/>
      <protection locked="0"/>
    </xf>
    <xf numFmtId="0" fontId="32" fillId="2" borderId="17" xfId="1" applyFont="1" applyFill="1" applyBorder="1" applyAlignment="1" applyProtection="1">
      <alignment horizontal="left" vertical="top" wrapText="1"/>
      <protection locked="0"/>
    </xf>
    <xf numFmtId="0" fontId="32" fillId="0" borderId="23" xfId="1" applyFont="1" applyBorder="1" applyAlignment="1" applyProtection="1">
      <alignment horizontal="left" vertical="top" wrapText="1"/>
      <protection locked="0"/>
    </xf>
    <xf numFmtId="0" fontId="32" fillId="0" borderId="55" xfId="1" applyFont="1" applyBorder="1" applyAlignment="1" applyProtection="1">
      <alignment horizontal="left" vertical="top" wrapText="1"/>
      <protection locked="0"/>
    </xf>
    <xf numFmtId="0" fontId="30" fillId="0" borderId="13" xfId="1" applyFont="1" applyBorder="1" applyAlignment="1" applyProtection="1">
      <alignment horizontal="justify" vertical="top" wrapText="1"/>
      <protection locked="0"/>
    </xf>
    <xf numFmtId="0" fontId="30" fillId="0" borderId="14" xfId="1" applyFont="1" applyBorder="1" applyAlignment="1" applyProtection="1">
      <alignment horizontal="justify" vertical="top" wrapText="1"/>
      <protection locked="0"/>
    </xf>
    <xf numFmtId="0" fontId="30" fillId="2" borderId="4" xfId="1" applyFont="1" applyFill="1" applyBorder="1" applyAlignment="1" applyProtection="1">
      <alignment horizontal="left" vertical="top" wrapText="1"/>
      <protection locked="0"/>
    </xf>
    <xf numFmtId="0" fontId="30" fillId="2" borderId="17" xfId="1" applyFont="1" applyFill="1" applyBorder="1" applyAlignment="1" applyProtection="1">
      <alignment horizontal="left" vertical="top" wrapText="1"/>
      <protection locked="0"/>
    </xf>
    <xf numFmtId="0" fontId="32" fillId="2" borderId="5" xfId="1" applyFont="1" applyFill="1" applyBorder="1" applyAlignment="1" applyProtection="1">
      <alignment horizontal="left" vertical="top" wrapText="1"/>
      <protection locked="0"/>
    </xf>
    <xf numFmtId="0" fontId="32" fillId="2" borderId="20" xfId="1" applyFont="1" applyFill="1" applyBorder="1" applyAlignment="1" applyProtection="1">
      <alignment horizontal="left" vertical="top" wrapText="1"/>
      <protection locked="0"/>
    </xf>
    <xf numFmtId="0" fontId="30" fillId="2" borderId="40" xfId="1" applyFont="1" applyFill="1" applyBorder="1" applyAlignment="1" applyProtection="1">
      <alignment horizontal="left" vertical="top" wrapText="1"/>
      <protection locked="0"/>
    </xf>
    <xf numFmtId="0" fontId="30" fillId="2" borderId="50" xfId="1" applyFont="1" applyFill="1" applyBorder="1" applyAlignment="1" applyProtection="1">
      <alignment horizontal="left" vertical="top" wrapText="1"/>
      <protection locked="0"/>
    </xf>
    <xf numFmtId="0" fontId="30" fillId="2" borderId="58" xfId="1" applyFont="1" applyFill="1" applyBorder="1" applyAlignment="1" applyProtection="1">
      <alignment horizontal="left" vertical="top" wrapText="1"/>
      <protection locked="0"/>
    </xf>
    <xf numFmtId="0" fontId="26" fillId="0" borderId="23" xfId="9" applyFont="1" applyFill="1" applyBorder="1" applyAlignment="1">
      <alignment horizontal="center" vertical="center" wrapText="1"/>
    </xf>
    <xf numFmtId="0" fontId="26" fillId="0" borderId="55" xfId="9" applyFont="1" applyFill="1" applyBorder="1" applyAlignment="1">
      <alignment horizontal="center" vertical="center" wrapText="1"/>
    </xf>
    <xf numFmtId="0" fontId="2" fillId="2" borderId="4" xfId="1" applyFont="1" applyFill="1" applyBorder="1" applyAlignment="1" applyProtection="1">
      <alignment horizontal="center" vertical="center" wrapText="1"/>
    </xf>
    <xf numFmtId="0" fontId="2" fillId="2" borderId="17" xfId="1" applyFont="1" applyFill="1" applyBorder="1" applyAlignment="1" applyProtection="1">
      <alignment horizontal="center" vertical="center" wrapText="1"/>
    </xf>
    <xf numFmtId="0" fontId="2" fillId="0" borderId="4" xfId="1" applyFont="1" applyBorder="1" applyAlignment="1">
      <alignment horizontal="center"/>
    </xf>
    <xf numFmtId="0" fontId="5" fillId="2" borderId="4" xfId="1" applyFont="1" applyFill="1" applyBorder="1" applyAlignment="1" applyProtection="1">
      <alignment horizontal="center" vertical="center" wrapText="1"/>
      <protection locked="0"/>
    </xf>
    <xf numFmtId="16" fontId="35" fillId="26" borderId="42" xfId="108" quotePrefix="1" applyNumberFormat="1" applyFont="1" applyBorder="1" applyAlignment="1" applyProtection="1">
      <alignment horizontal="center" vertical="center" wrapText="1"/>
    </xf>
    <xf numFmtId="0" fontId="2" fillId="27" borderId="9" xfId="109" applyFont="1" applyBorder="1" applyAlignment="1" applyProtection="1">
      <alignment horizontal="center" vertical="center" wrapText="1"/>
    </xf>
    <xf numFmtId="0" fontId="2" fillId="27" borderId="16" xfId="109" applyFont="1" applyBorder="1" applyAlignment="1" applyProtection="1">
      <alignment horizontal="center" vertical="center" wrapText="1"/>
    </xf>
    <xf numFmtId="0" fontId="2" fillId="27" borderId="95" xfId="109" applyFont="1" applyBorder="1" applyAlignment="1" applyProtection="1">
      <alignment horizontal="center" vertical="center" wrapText="1"/>
    </xf>
    <xf numFmtId="0" fontId="2" fillId="27" borderId="62" xfId="109" applyFont="1" applyBorder="1" applyAlignment="1" applyProtection="1">
      <alignment horizontal="center" vertical="center" wrapText="1"/>
    </xf>
    <xf numFmtId="0" fontId="13" fillId="0" borderId="5" xfId="1" applyFont="1" applyBorder="1" applyAlignment="1" applyProtection="1">
      <alignment horizontal="left" wrapText="1"/>
      <protection locked="0"/>
    </xf>
    <xf numFmtId="0" fontId="13" fillId="0" borderId="20" xfId="1" applyFont="1" applyBorder="1" applyAlignment="1" applyProtection="1">
      <alignment horizontal="left" wrapText="1"/>
      <protection locked="0"/>
    </xf>
    <xf numFmtId="0" fontId="13" fillId="0" borderId="96" xfId="1" applyFont="1" applyBorder="1" applyAlignment="1" applyProtection="1">
      <alignment horizontal="left" vertical="top" wrapText="1"/>
      <protection locked="0"/>
    </xf>
    <xf numFmtId="0" fontId="13" fillId="0" borderId="97" xfId="1" applyFont="1" applyBorder="1" applyAlignment="1" applyProtection="1">
      <alignment horizontal="left" vertical="top" wrapText="1"/>
      <protection locked="0"/>
    </xf>
    <xf numFmtId="0" fontId="13" fillId="0" borderId="4" xfId="1" applyFont="1" applyBorder="1" applyAlignment="1" applyProtection="1">
      <alignment horizontal="left" vertical="center" wrapText="1"/>
      <protection locked="0"/>
    </xf>
    <xf numFmtId="0" fontId="13" fillId="0" borderId="17" xfId="1" applyFont="1" applyBorder="1" applyAlignment="1" applyProtection="1">
      <alignment horizontal="left" vertical="center" wrapText="1"/>
      <protection locked="0"/>
    </xf>
    <xf numFmtId="16" fontId="35" fillId="26" borderId="57" xfId="108" quotePrefix="1" applyNumberFormat="1" applyFont="1" applyBorder="1" applyAlignment="1" applyProtection="1">
      <alignment horizontal="center" vertical="center" wrapText="1"/>
    </xf>
    <xf numFmtId="0" fontId="2" fillId="27" borderId="40" xfId="109" applyFont="1" applyBorder="1" applyAlignment="1" applyProtection="1">
      <alignment horizontal="center" vertical="center" wrapText="1"/>
    </xf>
    <xf numFmtId="0" fontId="2" fillId="27" borderId="43" xfId="109" applyFont="1" applyBorder="1" applyAlignment="1" applyProtection="1">
      <alignment horizontal="center" vertical="center" wrapText="1"/>
    </xf>
    <xf numFmtId="0" fontId="13" fillId="0" borderId="7" xfId="1" applyFont="1" applyBorder="1" applyAlignment="1" applyProtection="1">
      <alignment horizontal="left" vertical="top" wrapText="1"/>
      <protection locked="0"/>
    </xf>
    <xf numFmtId="0" fontId="13" fillId="0" borderId="94" xfId="1" applyFont="1" applyBorder="1" applyAlignment="1" applyProtection="1">
      <alignment horizontal="left" vertical="top" wrapText="1"/>
      <protection locked="0"/>
    </xf>
    <xf numFmtId="0" fontId="13" fillId="0" borderId="13" xfId="1" applyFont="1" applyBorder="1" applyAlignment="1" applyProtection="1">
      <alignment horizontal="justify" vertical="center" wrapText="1"/>
      <protection locked="0"/>
    </xf>
    <xf numFmtId="0" fontId="13" fillId="0" borderId="14" xfId="1" applyFont="1" applyBorder="1" applyAlignment="1" applyProtection="1">
      <alignment horizontal="justify" vertical="center" wrapText="1"/>
      <protection locked="0"/>
    </xf>
    <xf numFmtId="0" fontId="13" fillId="0" borderId="1" xfId="1" applyFont="1" applyBorder="1" applyAlignment="1" applyProtection="1">
      <alignment horizontal="left" vertical="center" wrapText="1"/>
      <protection locked="0"/>
    </xf>
    <xf numFmtId="0" fontId="13" fillId="0" borderId="2" xfId="1" applyFont="1" applyBorder="1" applyAlignment="1" applyProtection="1">
      <alignment horizontal="left" vertical="center" wrapText="1"/>
      <protection locked="0"/>
    </xf>
    <xf numFmtId="0" fontId="13" fillId="0" borderId="8" xfId="1" applyFont="1" applyBorder="1" applyAlignment="1" applyProtection="1">
      <alignment horizontal="left" vertical="center" wrapText="1"/>
      <protection locked="0"/>
    </xf>
    <xf numFmtId="0" fontId="32" fillId="2" borderId="1" xfId="1" applyFont="1" applyFill="1" applyBorder="1" applyAlignment="1" applyProtection="1">
      <alignment horizontal="left" vertical="center" wrapText="1"/>
      <protection locked="0"/>
    </xf>
    <xf numFmtId="0" fontId="32" fillId="2" borderId="2" xfId="1" applyFont="1" applyFill="1" applyBorder="1" applyAlignment="1" applyProtection="1">
      <alignment horizontal="left" vertical="center" wrapText="1"/>
      <protection locked="0"/>
    </xf>
    <xf numFmtId="0" fontId="32" fillId="2" borderId="8" xfId="1" applyFont="1" applyFill="1" applyBorder="1" applyAlignment="1" applyProtection="1">
      <alignment horizontal="left" vertical="center" wrapText="1"/>
      <protection locked="0"/>
    </xf>
    <xf numFmtId="0" fontId="26" fillId="0" borderId="1" xfId="3" applyFont="1" applyFill="1" applyBorder="1" applyAlignment="1" applyProtection="1">
      <alignment horizontal="center" vertical="center" wrapText="1"/>
      <protection locked="0"/>
    </xf>
    <xf numFmtId="0" fontId="26" fillId="0" borderId="3" xfId="3" applyFont="1" applyFill="1" applyBorder="1" applyAlignment="1" applyProtection="1">
      <alignment horizontal="center" vertical="center" wrapText="1"/>
      <protection locked="0"/>
    </xf>
    <xf numFmtId="0" fontId="26" fillId="0" borderId="8" xfId="3" applyFont="1" applyFill="1" applyBorder="1" applyAlignment="1" applyProtection="1">
      <alignment horizontal="center" vertical="center" wrapText="1"/>
      <protection locked="0"/>
    </xf>
    <xf numFmtId="4" fontId="26" fillId="0" borderId="1" xfId="3" applyNumberFormat="1" applyFont="1" applyFill="1" applyBorder="1" applyAlignment="1">
      <alignment horizontal="center" vertical="center" wrapText="1"/>
    </xf>
    <xf numFmtId="4" fontId="26" fillId="0" borderId="2" xfId="3" applyNumberFormat="1" applyFont="1" applyFill="1" applyBorder="1" applyAlignment="1">
      <alignment horizontal="center" vertical="center" wrapText="1"/>
    </xf>
    <xf numFmtId="4" fontId="26" fillId="0" borderId="3" xfId="3" applyNumberFormat="1" applyFont="1" applyFill="1" applyBorder="1" applyAlignment="1">
      <alignment horizontal="center" vertical="center" wrapText="1"/>
    </xf>
    <xf numFmtId="0" fontId="22" fillId="0" borderId="10" xfId="1" applyFont="1" applyBorder="1" applyAlignment="1">
      <alignment horizontal="center"/>
    </xf>
    <xf numFmtId="0" fontId="22" fillId="0" borderId="35" xfId="1" applyFont="1" applyBorder="1" applyAlignment="1">
      <alignment horizontal="center"/>
    </xf>
    <xf numFmtId="0" fontId="25" fillId="23" borderId="56" xfId="1" applyFont="1" applyFill="1" applyBorder="1" applyAlignment="1">
      <alignment horizontal="center" vertical="center" wrapText="1"/>
    </xf>
    <xf numFmtId="0" fontId="27" fillId="0" borderId="56" xfId="1" applyFont="1" applyBorder="1" applyAlignment="1" applyProtection="1">
      <alignment horizontal="center" vertical="center" wrapText="1"/>
      <protection locked="0"/>
    </xf>
    <xf numFmtId="0" fontId="27" fillId="0" borderId="61" xfId="1" applyFont="1" applyBorder="1" applyAlignment="1" applyProtection="1">
      <alignment horizontal="center" vertical="center" wrapText="1"/>
      <protection locked="0"/>
    </xf>
    <xf numFmtId="3" fontId="26" fillId="0" borderId="1" xfId="3" applyNumberFormat="1" applyFont="1" applyFill="1" applyBorder="1" applyAlignment="1" applyProtection="1">
      <alignment horizontal="center" vertical="center" wrapText="1"/>
    </xf>
    <xf numFmtId="3" fontId="26" fillId="0" borderId="8" xfId="3" applyNumberFormat="1" applyFont="1" applyFill="1" applyBorder="1" applyAlignment="1" applyProtection="1">
      <alignment horizontal="center" vertical="center" wrapText="1"/>
    </xf>
    <xf numFmtId="4" fontId="26" fillId="0" borderId="29" xfId="3" applyNumberFormat="1" applyFont="1" applyFill="1" applyBorder="1" applyAlignment="1">
      <alignment horizontal="center" vertical="center" wrapText="1"/>
    </xf>
    <xf numFmtId="4" fontId="26" fillId="0" borderId="18" xfId="3" applyNumberFormat="1" applyFont="1" applyFill="1" applyBorder="1" applyAlignment="1">
      <alignment horizontal="center" vertical="center" wrapText="1"/>
    </xf>
    <xf numFmtId="4" fontId="26" fillId="0" borderId="30" xfId="3" applyNumberFormat="1" applyFont="1" applyFill="1" applyBorder="1" applyAlignment="1">
      <alignment horizontal="center" vertical="center" wrapText="1"/>
    </xf>
    <xf numFmtId="0" fontId="26" fillId="0" borderId="29" xfId="3" applyFont="1" applyFill="1" applyBorder="1" applyAlignment="1" applyProtection="1">
      <alignment horizontal="center" vertical="center" wrapText="1"/>
      <protection locked="0"/>
    </xf>
    <xf numFmtId="0" fontId="26" fillId="0" borderId="30" xfId="3" applyFont="1" applyFill="1" applyBorder="1" applyAlignment="1" applyProtection="1">
      <alignment horizontal="center" vertical="center" wrapText="1"/>
      <protection locked="0"/>
    </xf>
    <xf numFmtId="4" fontId="41" fillId="25" borderId="1" xfId="107" applyNumberFormat="1" applyFont="1" applyBorder="1" applyAlignment="1">
      <alignment horizontal="center" vertical="center" wrapText="1"/>
    </xf>
    <xf numFmtId="4" fontId="41" fillId="25" borderId="2" xfId="107" applyNumberFormat="1" applyFont="1" applyBorder="1" applyAlignment="1">
      <alignment horizontal="center" vertical="center" wrapText="1"/>
    </xf>
    <xf numFmtId="4" fontId="41" fillId="25" borderId="3" xfId="107" applyNumberFormat="1" applyFont="1" applyBorder="1" applyAlignment="1">
      <alignment horizontal="center" vertical="center" wrapText="1"/>
    </xf>
    <xf numFmtId="0" fontId="25" fillId="0" borderId="10" xfId="1" applyFont="1" applyFill="1" applyBorder="1" applyAlignment="1">
      <alignment horizontal="center" vertical="center" wrapText="1"/>
    </xf>
    <xf numFmtId="0" fontId="25" fillId="22" borderId="12" xfId="1" applyFont="1" applyFill="1" applyBorder="1" applyAlignment="1">
      <alignment horizontal="center" vertical="center" wrapText="1"/>
    </xf>
    <xf numFmtId="0" fontId="25" fillId="22" borderId="15" xfId="1" applyFont="1" applyFill="1" applyBorder="1" applyAlignment="1">
      <alignment horizontal="center" vertical="center" wrapText="1"/>
    </xf>
    <xf numFmtId="0" fontId="25" fillId="23" borderId="13" xfId="1" applyFont="1" applyFill="1" applyBorder="1" applyAlignment="1">
      <alignment horizontal="center" wrapText="1"/>
    </xf>
    <xf numFmtId="0" fontId="25" fillId="23" borderId="14" xfId="1" applyFont="1" applyFill="1" applyBorder="1" applyAlignment="1">
      <alignment horizontal="center" wrapText="1"/>
    </xf>
    <xf numFmtId="0" fontId="25" fillId="23" borderId="9" xfId="1" applyFont="1" applyFill="1" applyBorder="1" applyAlignment="1" applyProtection="1">
      <alignment horizontal="center" vertical="center" wrapText="1"/>
      <protection locked="0"/>
    </xf>
    <xf numFmtId="0" fontId="25" fillId="23" borderId="21" xfId="1" applyFont="1" applyFill="1" applyBorder="1" applyAlignment="1" applyProtection="1">
      <alignment horizontal="center" vertical="center" wrapText="1"/>
      <protection locked="0"/>
    </xf>
    <xf numFmtId="0" fontId="25" fillId="23" borderId="16" xfId="1" applyFont="1" applyFill="1" applyBorder="1" applyAlignment="1" applyProtection="1">
      <alignment horizontal="center" vertical="center" wrapText="1"/>
      <protection locked="0"/>
    </xf>
    <xf numFmtId="0" fontId="25" fillId="23" borderId="1" xfId="1" applyFont="1" applyFill="1" applyBorder="1" applyAlignment="1" applyProtection="1">
      <alignment horizontal="center" vertical="center" wrapText="1"/>
      <protection locked="0"/>
    </xf>
    <xf numFmtId="0" fontId="25" fillId="23" borderId="3" xfId="1" applyFont="1" applyFill="1" applyBorder="1" applyAlignment="1" applyProtection="1">
      <alignment horizontal="center" vertical="center" wrapText="1"/>
      <protection locked="0"/>
    </xf>
    <xf numFmtId="0" fontId="25" fillId="23" borderId="5" xfId="1" applyFont="1" applyFill="1" applyBorder="1" applyAlignment="1" applyProtection="1">
      <alignment horizontal="center" vertical="center" wrapText="1"/>
      <protection locked="0"/>
    </xf>
    <xf numFmtId="0" fontId="25" fillId="23" borderId="20" xfId="1" applyFont="1" applyFill="1" applyBorder="1" applyAlignment="1" applyProtection="1">
      <alignment horizontal="center" vertical="center" wrapText="1"/>
      <protection locked="0"/>
    </xf>
    <xf numFmtId="0" fontId="25" fillId="23" borderId="48" xfId="1" applyFont="1" applyFill="1" applyBorder="1" applyAlignment="1" applyProtection="1">
      <alignment horizontal="center" vertical="center" wrapText="1"/>
      <protection locked="0"/>
    </xf>
    <xf numFmtId="0" fontId="25" fillId="23" borderId="0" xfId="1" applyFont="1" applyFill="1" applyBorder="1" applyAlignment="1" applyProtection="1">
      <alignment horizontal="center" vertical="center" wrapText="1"/>
      <protection locked="0"/>
    </xf>
    <xf numFmtId="0" fontId="25" fillId="23" borderId="49" xfId="1" applyFont="1" applyFill="1" applyBorder="1" applyAlignment="1" applyProtection="1">
      <alignment horizontal="center" vertical="center" wrapText="1"/>
      <protection locked="0"/>
    </xf>
    <xf numFmtId="0" fontId="22" fillId="0" borderId="1" xfId="1" applyFont="1" applyBorder="1" applyAlignment="1">
      <alignment horizontal="center" vertical="center" wrapText="1"/>
    </xf>
    <xf numFmtId="0" fontId="22" fillId="0" borderId="3" xfId="1" applyFont="1" applyBorder="1" applyAlignment="1">
      <alignment horizontal="center" vertical="center" wrapText="1"/>
    </xf>
    <xf numFmtId="0" fontId="70" fillId="0" borderId="1" xfId="1" applyFont="1" applyFill="1" applyBorder="1" applyAlignment="1" applyProtection="1">
      <alignment horizontal="center" vertical="center" wrapText="1"/>
      <protection locked="0"/>
    </xf>
    <xf numFmtId="0" fontId="70" fillId="0" borderId="2" xfId="1" applyFont="1" applyFill="1" applyBorder="1" applyAlignment="1" applyProtection="1">
      <alignment horizontal="center" vertical="center" wrapText="1"/>
      <protection locked="0"/>
    </xf>
    <xf numFmtId="0" fontId="70" fillId="0" borderId="3" xfId="1" applyFont="1" applyFill="1" applyBorder="1" applyAlignment="1" applyProtection="1">
      <alignment horizontal="center" vertical="center" wrapText="1"/>
      <protection locked="0"/>
    </xf>
    <xf numFmtId="43" fontId="25" fillId="19" borderId="4" xfId="94" applyFont="1" applyFill="1" applyBorder="1" applyAlignment="1" applyProtection="1">
      <alignment horizontal="center" vertical="center" wrapText="1"/>
      <protection locked="0"/>
    </xf>
    <xf numFmtId="43" fontId="25" fillId="19" borderId="17" xfId="94" applyFont="1" applyFill="1" applyBorder="1" applyAlignment="1" applyProtection="1">
      <alignment horizontal="center" vertical="center" wrapText="1"/>
      <protection locked="0"/>
    </xf>
    <xf numFmtId="0" fontId="22" fillId="0" borderId="4" xfId="1" applyFont="1" applyBorder="1" applyAlignment="1">
      <alignment horizontal="center"/>
    </xf>
    <xf numFmtId="0" fontId="25" fillId="0" borderId="1" xfId="1" applyFont="1" applyFill="1" applyBorder="1" applyAlignment="1" applyProtection="1">
      <alignment horizontal="center" vertical="center" wrapText="1"/>
      <protection locked="0"/>
    </xf>
    <xf numFmtId="0" fontId="25" fillId="0" borderId="2" xfId="1" applyFont="1" applyFill="1" applyBorder="1" applyAlignment="1" applyProtection="1">
      <alignment horizontal="center" vertical="center" wrapText="1"/>
      <protection locked="0"/>
    </xf>
    <xf numFmtId="0" fontId="25" fillId="0" borderId="3" xfId="1" applyFont="1" applyFill="1" applyBorder="1" applyAlignment="1" applyProtection="1">
      <alignment horizontal="center" vertical="center" wrapText="1"/>
      <protection locked="0"/>
    </xf>
    <xf numFmtId="0" fontId="25" fillId="19" borderId="4" xfId="1" applyFont="1" applyFill="1" applyBorder="1" applyAlignment="1" applyProtection="1">
      <alignment horizontal="center" vertical="center" wrapText="1"/>
      <protection locked="0"/>
    </xf>
    <xf numFmtId="0" fontId="25" fillId="19" borderId="17" xfId="1" applyFont="1" applyFill="1" applyBorder="1" applyAlignment="1" applyProtection="1">
      <alignment horizontal="center" vertical="center" wrapText="1"/>
      <protection locked="0"/>
    </xf>
    <xf numFmtId="0" fontId="70" fillId="0" borderId="1" xfId="1" applyFont="1" applyFill="1" applyBorder="1" applyAlignment="1" applyProtection="1">
      <alignment horizontal="left" vertical="center" wrapText="1"/>
      <protection locked="0"/>
    </xf>
    <xf numFmtId="0" fontId="70" fillId="0" borderId="2" xfId="1" applyFont="1" applyFill="1" applyBorder="1" applyAlignment="1" applyProtection="1">
      <alignment horizontal="left" vertical="center" wrapText="1"/>
      <protection locked="0"/>
    </xf>
    <xf numFmtId="0" fontId="70" fillId="0" borderId="3" xfId="1" applyFont="1" applyFill="1" applyBorder="1" applyAlignment="1" applyProtection="1">
      <alignment horizontal="left" vertical="center" wrapText="1"/>
      <protection locked="0"/>
    </xf>
    <xf numFmtId="0" fontId="22" fillId="27" borderId="4" xfId="109" applyFont="1" applyBorder="1" applyAlignment="1">
      <alignment vertical="center" wrapText="1"/>
    </xf>
    <xf numFmtId="0" fontId="25" fillId="23" borderId="4" xfId="1" applyFont="1" applyFill="1" applyBorder="1" applyAlignment="1">
      <alignment vertical="center" wrapText="1"/>
    </xf>
    <xf numFmtId="0" fontId="25" fillId="23" borderId="23" xfId="1" applyFont="1" applyFill="1" applyBorder="1" applyAlignment="1">
      <alignment vertical="center" wrapText="1"/>
    </xf>
    <xf numFmtId="0" fontId="25" fillId="0" borderId="21" xfId="1" applyFont="1" applyFill="1" applyBorder="1" applyAlignment="1">
      <alignment horizontal="center" vertical="center" wrapText="1"/>
    </xf>
    <xf numFmtId="0" fontId="25" fillId="22" borderId="22" xfId="1" applyFont="1" applyFill="1" applyBorder="1" applyAlignment="1">
      <alignment horizontal="center" vertical="center" wrapText="1"/>
    </xf>
    <xf numFmtId="0" fontId="25" fillId="23" borderId="13" xfId="1" applyFont="1" applyFill="1" applyBorder="1" applyAlignment="1">
      <alignment horizontal="center" vertical="center" wrapText="1"/>
    </xf>
    <xf numFmtId="0" fontId="25" fillId="23" borderId="14" xfId="1" applyFont="1" applyFill="1" applyBorder="1" applyAlignment="1">
      <alignment horizontal="center" vertical="center" wrapText="1"/>
    </xf>
    <xf numFmtId="0" fontId="25" fillId="23" borderId="4" xfId="1" applyFont="1" applyFill="1" applyBorder="1" applyAlignment="1" applyProtection="1">
      <alignment horizontal="center" vertical="center" wrapText="1"/>
      <protection locked="0"/>
    </xf>
    <xf numFmtId="0" fontId="25" fillId="23" borderId="2" xfId="1" applyFont="1" applyFill="1" applyBorder="1" applyAlignment="1" applyProtection="1">
      <alignment horizontal="center" vertical="center" wrapText="1"/>
      <protection locked="0"/>
    </xf>
    <xf numFmtId="0" fontId="25" fillId="23" borderId="8" xfId="1" applyFont="1" applyFill="1" applyBorder="1" applyAlignment="1" applyProtection="1">
      <alignment horizontal="center" vertical="center" wrapText="1"/>
      <protection locked="0"/>
    </xf>
    <xf numFmtId="0" fontId="22" fillId="0" borderId="23" xfId="1" applyFont="1" applyBorder="1" applyAlignment="1">
      <alignment horizontal="center"/>
    </xf>
    <xf numFmtId="0" fontId="25" fillId="19" borderId="23" xfId="1" applyFont="1" applyFill="1" applyBorder="1" applyAlignment="1" applyProtection="1">
      <alignment horizontal="center" vertical="center" wrapText="1"/>
      <protection locked="0"/>
    </xf>
    <xf numFmtId="0" fontId="25" fillId="19" borderId="55" xfId="1" applyFont="1" applyFill="1" applyBorder="1" applyAlignment="1" applyProtection="1">
      <alignment horizontal="center" vertical="center" wrapText="1"/>
      <protection locked="0"/>
    </xf>
    <xf numFmtId="0" fontId="25" fillId="23" borderId="29" xfId="1" applyFont="1" applyFill="1" applyBorder="1" applyAlignment="1">
      <alignment horizontal="center" vertical="center" wrapText="1"/>
    </xf>
    <xf numFmtId="0" fontId="25" fillId="23" borderId="30" xfId="1" applyFont="1" applyFill="1" applyBorder="1" applyAlignment="1">
      <alignment horizontal="center" vertical="center" wrapText="1"/>
    </xf>
    <xf numFmtId="0" fontId="27" fillId="0" borderId="23" xfId="1" applyFont="1" applyBorder="1" applyAlignment="1" applyProtection="1">
      <alignment horizontal="justify" vertical="center" wrapText="1"/>
      <protection locked="0"/>
    </xf>
    <xf numFmtId="0" fontId="27" fillId="0" borderId="55" xfId="1" applyFont="1" applyBorder="1" applyAlignment="1" applyProtection="1">
      <alignment horizontal="justify" vertical="center" wrapText="1"/>
      <protection locked="0"/>
    </xf>
    <xf numFmtId="0" fontId="25" fillId="23" borderId="12" xfId="1" applyFont="1" applyFill="1" applyBorder="1" applyAlignment="1">
      <alignment horizontal="center" vertical="center" wrapText="1"/>
    </xf>
    <xf numFmtId="0" fontId="25" fillId="23" borderId="6" xfId="1" applyFont="1" applyFill="1" applyBorder="1" applyAlignment="1">
      <alignment vertical="center" wrapText="1"/>
    </xf>
    <xf numFmtId="0" fontId="25" fillId="23" borderId="6" xfId="1" applyFont="1" applyFill="1" applyBorder="1" applyAlignment="1">
      <alignment horizontal="center" vertical="center" wrapText="1"/>
    </xf>
    <xf numFmtId="0" fontId="25" fillId="19" borderId="6" xfId="1" applyFont="1" applyFill="1" applyBorder="1" applyAlignment="1" applyProtection="1">
      <alignment horizontal="center" vertical="center" wrapText="1"/>
      <protection locked="0"/>
    </xf>
    <xf numFmtId="0" fontId="25" fillId="23" borderId="24" xfId="1" applyFont="1" applyFill="1" applyBorder="1" applyAlignment="1">
      <alignment horizontal="center" vertical="center" wrapText="1"/>
    </xf>
    <xf numFmtId="0" fontId="25" fillId="23" borderId="25" xfId="1" applyFont="1" applyFill="1" applyBorder="1" applyAlignment="1">
      <alignment horizontal="center" vertical="center" wrapText="1"/>
    </xf>
    <xf numFmtId="0" fontId="25" fillId="0" borderId="24" xfId="1" applyFont="1" applyFill="1" applyBorder="1" applyAlignment="1">
      <alignment horizontal="center" vertical="center" wrapText="1"/>
    </xf>
    <xf numFmtId="0" fontId="25" fillId="0" borderId="26" xfId="1" applyFont="1" applyFill="1" applyBorder="1" applyAlignment="1">
      <alignment horizontal="center" vertical="center" wrapText="1"/>
    </xf>
    <xf numFmtId="0" fontId="25" fillId="0" borderId="27" xfId="1" applyFont="1" applyFill="1" applyBorder="1" applyAlignment="1">
      <alignment horizontal="center" vertical="center" wrapText="1"/>
    </xf>
    <xf numFmtId="0" fontId="25" fillId="23" borderId="4" xfId="1" applyFont="1" applyFill="1" applyBorder="1" applyAlignment="1">
      <alignment horizontal="left" vertical="center" wrapText="1"/>
    </xf>
    <xf numFmtId="0" fontId="28" fillId="0" borderId="4" xfId="1" applyFont="1" applyBorder="1" applyAlignment="1" applyProtection="1">
      <alignment horizontal="justify" vertical="center" wrapText="1"/>
      <protection locked="0"/>
    </xf>
    <xf numFmtId="0" fontId="28" fillId="0" borderId="17" xfId="1" applyFont="1" applyBorder="1" applyAlignment="1" applyProtection="1">
      <alignment horizontal="justify" vertical="center" wrapText="1"/>
      <protection locked="0"/>
    </xf>
    <xf numFmtId="0" fontId="22" fillId="27" borderId="4" xfId="109" applyFont="1" applyBorder="1" applyAlignment="1" applyProtection="1">
      <alignment horizontal="left" vertical="center" wrapText="1"/>
    </xf>
    <xf numFmtId="0" fontId="28" fillId="0" borderId="1" xfId="1" applyFont="1" applyFill="1" applyBorder="1" applyAlignment="1" applyProtection="1">
      <alignment horizontal="left" vertical="center" wrapText="1"/>
      <protection locked="0"/>
    </xf>
    <xf numFmtId="0" fontId="28" fillId="0" borderId="2" xfId="1" applyFont="1" applyFill="1" applyBorder="1" applyAlignment="1" applyProtection="1">
      <alignment horizontal="left" vertical="center" wrapText="1"/>
      <protection locked="0"/>
    </xf>
    <xf numFmtId="0" fontId="28" fillId="0" borderId="8" xfId="1" applyFont="1" applyFill="1" applyBorder="1" applyAlignment="1" applyProtection="1">
      <alignment horizontal="left" vertical="center" wrapText="1"/>
      <protection locked="0"/>
    </xf>
    <xf numFmtId="0" fontId="22" fillId="27" borderId="23" xfId="109" applyFont="1" applyBorder="1" applyAlignment="1" applyProtection="1">
      <alignment horizontal="left" vertical="center" wrapText="1"/>
    </xf>
    <xf numFmtId="0" fontId="28" fillId="0" borderId="29" xfId="1" applyFont="1" applyFill="1" applyBorder="1" applyAlignment="1" applyProtection="1">
      <alignment horizontal="left" vertical="center" wrapText="1"/>
      <protection locked="0"/>
    </xf>
    <xf numFmtId="0" fontId="28" fillId="0" borderId="18" xfId="1" applyFont="1" applyFill="1" applyBorder="1" applyAlignment="1" applyProtection="1">
      <alignment horizontal="left" vertical="center" wrapText="1"/>
      <protection locked="0"/>
    </xf>
    <xf numFmtId="0" fontId="28" fillId="0" borderId="19" xfId="1" applyFont="1" applyFill="1" applyBorder="1" applyAlignment="1" applyProtection="1">
      <alignment horizontal="left" vertical="center" wrapText="1"/>
      <protection locked="0"/>
    </xf>
    <xf numFmtId="0" fontId="28" fillId="0" borderId="29" xfId="1" applyFont="1" applyBorder="1" applyAlignment="1" applyProtection="1">
      <alignment horizontal="left" vertical="center" wrapText="1"/>
      <protection locked="0"/>
    </xf>
    <xf numFmtId="0" fontId="28" fillId="0" borderId="18" xfId="1" applyFont="1" applyBorder="1" applyAlignment="1" applyProtection="1">
      <alignment horizontal="left" vertical="center" wrapText="1"/>
      <protection locked="0"/>
    </xf>
    <xf numFmtId="0" fontId="28" fillId="0" borderId="19" xfId="1" applyFont="1" applyBorder="1" applyAlignment="1" applyProtection="1">
      <alignment horizontal="left" vertical="center" wrapText="1"/>
      <protection locked="0"/>
    </xf>
    <xf numFmtId="0" fontId="25" fillId="23" borderId="13" xfId="1" applyFont="1" applyFill="1" applyBorder="1" applyAlignment="1">
      <alignment vertical="center" wrapText="1"/>
    </xf>
    <xf numFmtId="0" fontId="28" fillId="0" borderId="13" xfId="1" applyFont="1" applyBorder="1" applyAlignment="1" applyProtection="1">
      <alignment horizontal="justify" vertical="center" wrapText="1"/>
      <protection locked="0"/>
    </xf>
    <xf numFmtId="0" fontId="28" fillId="0" borderId="14" xfId="1" applyFont="1" applyBorder="1" applyAlignment="1" applyProtection="1">
      <alignment horizontal="justify" vertical="center" wrapText="1"/>
      <protection locked="0"/>
    </xf>
    <xf numFmtId="0" fontId="28" fillId="0" borderId="4" xfId="1" applyFont="1" applyFill="1" applyBorder="1" applyAlignment="1" applyProtection="1">
      <alignment horizontal="justify" vertical="center" wrapText="1"/>
      <protection locked="0"/>
    </xf>
    <xf numFmtId="0" fontId="28" fillId="0" borderId="17" xfId="1" applyFont="1" applyFill="1" applyBorder="1" applyAlignment="1" applyProtection="1">
      <alignment horizontal="justify" vertical="center" wrapText="1"/>
      <protection locked="0"/>
    </xf>
    <xf numFmtId="0" fontId="28" fillId="19" borderId="24" xfId="1" applyFont="1" applyFill="1" applyBorder="1" applyAlignment="1" applyProtection="1">
      <alignment horizontal="left" vertical="center" wrapText="1"/>
      <protection locked="0"/>
    </xf>
    <xf numFmtId="0" fontId="28" fillId="19" borderId="26" xfId="1" applyFont="1" applyFill="1" applyBorder="1" applyAlignment="1" applyProtection="1">
      <alignment horizontal="left" vertical="center" wrapText="1"/>
      <protection locked="0"/>
    </xf>
    <xf numFmtId="0" fontId="28" fillId="19" borderId="27" xfId="1" applyFont="1" applyFill="1" applyBorder="1" applyAlignment="1" applyProtection="1">
      <alignment horizontal="left" vertical="center" wrapText="1"/>
      <protection locked="0"/>
    </xf>
    <xf numFmtId="0" fontId="25" fillId="23" borderId="1" xfId="1" applyFont="1" applyFill="1" applyBorder="1" applyAlignment="1">
      <alignment horizontal="left" vertical="center" wrapText="1"/>
    </xf>
    <xf numFmtId="0" fontId="25" fillId="23" borderId="3" xfId="1" applyFont="1" applyFill="1" applyBorder="1" applyAlignment="1">
      <alignment horizontal="left" vertical="center" wrapText="1"/>
    </xf>
    <xf numFmtId="0" fontId="25" fillId="23" borderId="13" xfId="1" applyFont="1" applyFill="1" applyBorder="1" applyAlignment="1">
      <alignment horizontal="left" vertical="center" wrapText="1"/>
    </xf>
    <xf numFmtId="0" fontId="27" fillId="0" borderId="13" xfId="1" applyFont="1" applyBorder="1" applyAlignment="1" applyProtection="1">
      <alignment horizontal="center" vertical="center" wrapText="1"/>
      <protection locked="0"/>
    </xf>
    <xf numFmtId="0" fontId="27" fillId="0" borderId="14" xfId="1" applyFont="1" applyBorder="1" applyAlignment="1" applyProtection="1">
      <alignment horizontal="center" vertical="center" wrapText="1"/>
      <protection locked="0"/>
    </xf>
    <xf numFmtId="0" fontId="27" fillId="19" borderId="4" xfId="1" applyFont="1" applyFill="1" applyBorder="1" applyAlignment="1" applyProtection="1">
      <alignment horizontal="center" vertical="center" wrapText="1"/>
      <protection locked="0"/>
    </xf>
    <xf numFmtId="0" fontId="27" fillId="19" borderId="17" xfId="1" applyFont="1" applyFill="1" applyBorder="1" applyAlignment="1" applyProtection="1">
      <alignment horizontal="center" vertical="center" wrapText="1"/>
      <protection locked="0"/>
    </xf>
    <xf numFmtId="0" fontId="24" fillId="22" borderId="12" xfId="1" applyFont="1" applyFill="1" applyBorder="1" applyAlignment="1" applyProtection="1">
      <alignment horizontal="center" vertical="center" wrapText="1"/>
    </xf>
    <xf numFmtId="0" fontId="24" fillId="22" borderId="13" xfId="1" applyFont="1" applyFill="1" applyBorder="1" applyAlignment="1" applyProtection="1">
      <alignment horizontal="center" vertical="center" wrapText="1"/>
    </xf>
    <xf numFmtId="0" fontId="24" fillId="22" borderId="14" xfId="1" applyFont="1" applyFill="1" applyBorder="1" applyAlignment="1" applyProtection="1">
      <alignment horizontal="center" vertical="center" wrapText="1"/>
    </xf>
    <xf numFmtId="0" fontId="27" fillId="0" borderId="4" xfId="1" applyFont="1" applyBorder="1" applyAlignment="1" applyProtection="1">
      <alignment horizontal="center" vertical="center" wrapText="1"/>
      <protection locked="0"/>
    </xf>
    <xf numFmtId="0" fontId="27" fillId="0" borderId="17" xfId="1" applyFont="1" applyBorder="1" applyAlignment="1" applyProtection="1">
      <alignment horizontal="center" vertical="center" wrapText="1"/>
      <protection locked="0"/>
    </xf>
    <xf numFmtId="0" fontId="25" fillId="23" borderId="23" xfId="1" applyFont="1" applyFill="1" applyBorder="1" applyAlignment="1">
      <alignment horizontal="left" vertical="center" wrapText="1"/>
    </xf>
    <xf numFmtId="0" fontId="27" fillId="0" borderId="23" xfId="1" applyFont="1" applyBorder="1" applyAlignment="1" applyProtection="1">
      <alignment horizontal="center" vertical="center" wrapText="1"/>
      <protection locked="0"/>
    </xf>
    <xf numFmtId="0" fontId="27" fillId="0" borderId="55" xfId="1" applyFont="1" applyBorder="1" applyAlignment="1" applyProtection="1">
      <alignment horizontal="center" vertical="center" wrapText="1"/>
      <protection locked="0"/>
    </xf>
    <xf numFmtId="0" fontId="22" fillId="23" borderId="4" xfId="1" applyFont="1" applyFill="1" applyBorder="1" applyAlignment="1" applyProtection="1">
      <alignment horizontal="center" vertical="center" wrapText="1"/>
    </xf>
    <xf numFmtId="0" fontId="22" fillId="27" borderId="23" xfId="109" applyFont="1" applyBorder="1" applyAlignment="1" applyProtection="1">
      <alignment horizontal="center" vertical="center" wrapText="1"/>
    </xf>
    <xf numFmtId="0" fontId="25" fillId="0" borderId="4" xfId="1" applyFont="1" applyBorder="1" applyAlignment="1">
      <alignment horizontal="center" vertical="center" wrapText="1"/>
    </xf>
    <xf numFmtId="0" fontId="25" fillId="0" borderId="17" xfId="1" applyFont="1" applyBorder="1" applyAlignment="1">
      <alignment horizontal="center" vertical="center" wrapText="1"/>
    </xf>
    <xf numFmtId="0" fontId="22" fillId="0" borderId="1" xfId="1" applyFont="1" applyFill="1" applyBorder="1" applyAlignment="1" applyProtection="1">
      <alignment horizontal="center" vertical="center" wrapText="1"/>
    </xf>
    <xf numFmtId="0" fontId="22" fillId="0" borderId="2" xfId="1" applyFont="1"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2" fillId="22" borderId="15" xfId="1" applyFont="1" applyFill="1" applyBorder="1" applyAlignment="1" applyProtection="1">
      <alignment horizontal="center" vertical="center" wrapText="1"/>
    </xf>
    <xf numFmtId="0" fontId="65" fillId="19" borderId="4" xfId="1" applyFont="1" applyFill="1" applyBorder="1" applyAlignment="1" applyProtection="1">
      <alignment horizontal="center" vertical="center" wrapText="1"/>
    </xf>
    <xf numFmtId="0" fontId="65" fillId="19" borderId="17" xfId="1" applyFont="1" applyFill="1" applyBorder="1" applyAlignment="1" applyProtection="1">
      <alignment horizontal="center" vertical="center" wrapText="1"/>
    </xf>
    <xf numFmtId="0" fontId="68" fillId="0" borderId="4" xfId="1" applyFont="1" applyFill="1" applyBorder="1" applyAlignment="1" applyProtection="1">
      <alignment horizontal="center" vertical="center" wrapText="1"/>
    </xf>
    <xf numFmtId="0" fontId="22" fillId="0" borderId="32" xfId="1" applyFont="1" applyBorder="1" applyAlignment="1">
      <alignment horizontal="center"/>
    </xf>
    <xf numFmtId="0" fontId="22" fillId="0" borderId="56" xfId="1" applyFont="1" applyBorder="1" applyAlignment="1">
      <alignment horizontal="center"/>
    </xf>
    <xf numFmtId="0" fontId="22" fillId="0" borderId="31" xfId="1" applyFont="1" applyBorder="1" applyAlignment="1">
      <alignment horizontal="center"/>
    </xf>
    <xf numFmtId="0" fontId="67" fillId="26" borderId="15" xfId="108" quotePrefix="1" applyFont="1" applyBorder="1" applyAlignment="1" applyProtection="1">
      <alignment horizontal="center" vertical="center" wrapText="1"/>
    </xf>
    <xf numFmtId="0" fontId="22" fillId="27" borderId="4" xfId="109" applyFont="1" applyBorder="1" applyAlignment="1" applyProtection="1">
      <alignment horizontal="center" vertical="center" wrapText="1"/>
    </xf>
    <xf numFmtId="0" fontId="22" fillId="0" borderId="4" xfId="1" applyFont="1" applyFill="1" applyBorder="1" applyAlignment="1" applyProtection="1">
      <alignment horizontal="center" vertical="center" wrapText="1"/>
    </xf>
    <xf numFmtId="0" fontId="22" fillId="0" borderId="17" xfId="1" applyFont="1" applyFill="1" applyBorder="1" applyAlignment="1" applyProtection="1">
      <alignment horizontal="center" vertical="center" wrapText="1"/>
    </xf>
    <xf numFmtId="0" fontId="22" fillId="0" borderId="4" xfId="1" applyFont="1" applyBorder="1" applyAlignment="1">
      <alignment horizontal="center" vertical="center" wrapText="1"/>
    </xf>
    <xf numFmtId="0" fontId="22" fillId="0" borderId="4" xfId="1" applyFont="1" applyBorder="1" applyAlignment="1">
      <alignment vertical="center" wrapText="1"/>
    </xf>
    <xf numFmtId="0" fontId="22" fillId="0" borderId="17" xfId="1" applyFont="1" applyBorder="1" applyAlignment="1">
      <alignment vertical="center" wrapText="1"/>
    </xf>
    <xf numFmtId="0" fontId="23" fillId="21" borderId="12" xfId="1" applyFont="1" applyFill="1" applyBorder="1" applyAlignment="1">
      <alignment horizontal="center" vertical="center" wrapText="1"/>
    </xf>
    <xf numFmtId="0" fontId="23" fillId="21" borderId="13" xfId="1" applyFont="1" applyFill="1" applyBorder="1" applyAlignment="1">
      <alignment horizontal="center" vertical="center" wrapText="1"/>
    </xf>
    <xf numFmtId="0" fontId="23" fillId="21" borderId="14" xfId="1" applyFont="1" applyFill="1" applyBorder="1" applyAlignment="1">
      <alignment horizontal="center" vertical="center" wrapText="1"/>
    </xf>
    <xf numFmtId="0" fontId="22" fillId="23" borderId="18" xfId="1" applyFont="1" applyFill="1" applyBorder="1" applyAlignment="1" applyProtection="1">
      <alignment horizontal="center" vertical="center" wrapText="1"/>
    </xf>
    <xf numFmtId="0" fontId="22" fillId="23" borderId="30" xfId="1" applyFont="1" applyFill="1" applyBorder="1" applyAlignment="1" applyProtection="1">
      <alignment horizontal="center" vertical="center" wrapText="1"/>
    </xf>
    <xf numFmtId="0" fontId="22" fillId="0" borderId="23" xfId="1" applyFont="1" applyBorder="1" applyAlignment="1">
      <alignment horizontal="center" vertical="center"/>
    </xf>
    <xf numFmtId="0" fontId="22" fillId="0" borderId="55" xfId="1" applyFont="1" applyBorder="1" applyAlignment="1">
      <alignment horizontal="center" vertical="center"/>
    </xf>
    <xf numFmtId="0" fontId="1" fillId="22" borderId="13" xfId="1" applyFill="1" applyBorder="1" applyAlignment="1"/>
    <xf numFmtId="0" fontId="1" fillId="22" borderId="14" xfId="1" applyFill="1" applyBorder="1" applyAlignment="1"/>
    <xf numFmtId="0" fontId="66" fillId="19" borderId="4" xfId="1" applyFont="1" applyFill="1" applyBorder="1" applyAlignment="1" applyProtection="1">
      <alignment horizontal="center" vertical="center" wrapText="1"/>
    </xf>
    <xf numFmtId="0" fontId="66" fillId="19" borderId="17" xfId="1" applyFont="1" applyFill="1" applyBorder="1" applyAlignment="1" applyProtection="1">
      <alignment horizontal="center" vertical="center" wrapText="1"/>
    </xf>
    <xf numFmtId="0" fontId="25" fillId="0" borderId="1" xfId="1" applyFont="1" applyFill="1" applyBorder="1" applyAlignment="1" applyProtection="1">
      <alignment vertical="center" wrapText="1"/>
      <protection locked="0"/>
    </xf>
    <xf numFmtId="0" fontId="8" fillId="0" borderId="2" xfId="26" applyBorder="1" applyAlignment="1">
      <alignment vertical="center" wrapText="1"/>
    </xf>
    <xf numFmtId="0" fontId="8" fillId="0" borderId="3" xfId="26" applyBorder="1" applyAlignment="1">
      <alignment vertical="center" wrapText="1"/>
    </xf>
    <xf numFmtId="0" fontId="1" fillId="0" borderId="8" xfId="64" applyFill="1" applyBorder="1" applyAlignment="1">
      <alignment horizontal="center" vertical="center" wrapText="1"/>
    </xf>
    <xf numFmtId="0" fontId="25" fillId="0" borderId="2" xfId="1" applyFont="1" applyFill="1" applyBorder="1" applyAlignment="1" applyProtection="1">
      <alignment vertical="center" wrapText="1"/>
      <protection locked="0"/>
    </xf>
    <xf numFmtId="0" fontId="25" fillId="0" borderId="3" xfId="1" applyFont="1" applyFill="1" applyBorder="1" applyAlignment="1" applyProtection="1">
      <alignment vertical="center" wrapText="1"/>
      <protection locked="0"/>
    </xf>
    <xf numFmtId="0" fontId="22" fillId="0" borderId="4" xfId="1" applyFont="1" applyBorder="1" applyAlignment="1">
      <alignment horizontal="center" vertical="center"/>
    </xf>
    <xf numFmtId="0" fontId="25" fillId="0" borderId="53" xfId="1" applyFont="1" applyFill="1" applyBorder="1" applyAlignment="1">
      <alignment horizontal="center" vertical="center" wrapText="1"/>
    </xf>
    <xf numFmtId="0" fontId="25" fillId="0" borderId="11" xfId="1" applyFont="1" applyFill="1" applyBorder="1" applyAlignment="1">
      <alignment horizontal="center" vertical="center" wrapText="1"/>
    </xf>
    <xf numFmtId="0" fontId="25" fillId="23" borderId="100" xfId="1" applyFont="1" applyFill="1" applyBorder="1" applyAlignment="1">
      <alignment vertical="center" wrapText="1"/>
    </xf>
    <xf numFmtId="0" fontId="25" fillId="23" borderId="100" xfId="1" applyFont="1" applyFill="1" applyBorder="1" applyAlignment="1">
      <alignment horizontal="center" vertical="center" wrapText="1"/>
    </xf>
    <xf numFmtId="0" fontId="25" fillId="0" borderId="100" xfId="1" quotePrefix="1" applyFont="1" applyFill="1" applyBorder="1" applyAlignment="1" applyProtection="1">
      <alignment horizontal="center" vertical="center" wrapText="1"/>
      <protection locked="0"/>
    </xf>
    <xf numFmtId="0" fontId="25" fillId="0" borderId="100" xfId="1" applyFont="1" applyFill="1" applyBorder="1" applyAlignment="1" applyProtection="1">
      <alignment horizontal="center" vertical="center" wrapText="1"/>
      <protection locked="0"/>
    </xf>
    <xf numFmtId="0" fontId="25" fillId="0" borderId="4" xfId="1" applyFont="1" applyBorder="1" applyAlignment="1" applyProtection="1">
      <alignment horizontal="left" vertical="center" wrapText="1"/>
      <protection locked="0"/>
    </xf>
    <xf numFmtId="0" fontId="25" fillId="0" borderId="17" xfId="1" applyFont="1" applyBorder="1" applyAlignment="1" applyProtection="1">
      <alignment horizontal="left" vertical="center" wrapText="1"/>
      <protection locked="0"/>
    </xf>
    <xf numFmtId="0" fontId="25" fillId="0" borderId="1" xfId="1" applyFont="1" applyBorder="1" applyAlignment="1" applyProtection="1">
      <alignment horizontal="left" vertical="center" wrapText="1"/>
      <protection locked="0"/>
    </xf>
    <xf numFmtId="0" fontId="25" fillId="0" borderId="2" xfId="1" applyFont="1" applyBorder="1" applyAlignment="1" applyProtection="1">
      <alignment horizontal="left" vertical="center" wrapText="1"/>
      <protection locked="0"/>
    </xf>
    <xf numFmtId="0" fontId="25" fillId="0" borderId="8" xfId="1" applyFont="1" applyBorder="1" applyAlignment="1" applyProtection="1">
      <alignment horizontal="left" vertical="center" wrapText="1"/>
      <protection locked="0"/>
    </xf>
    <xf numFmtId="0" fontId="25" fillId="0" borderId="23" xfId="1" applyFont="1" applyBorder="1" applyAlignment="1" applyProtection="1">
      <alignment horizontal="left" vertical="center" wrapText="1"/>
      <protection locked="0"/>
    </xf>
    <xf numFmtId="0" fontId="25" fillId="0" borderId="55" xfId="1" applyFont="1" applyBorder="1" applyAlignment="1" applyProtection="1">
      <alignment horizontal="left" vertical="center" wrapText="1"/>
      <protection locked="0"/>
    </xf>
    <xf numFmtId="0" fontId="25" fillId="0" borderId="23" xfId="1" applyFont="1" applyFill="1" applyBorder="1" applyAlignment="1" applyProtection="1">
      <alignment horizontal="left" vertical="center" wrapText="1"/>
      <protection locked="0"/>
    </xf>
    <xf numFmtId="0" fontId="25" fillId="0" borderId="55" xfId="1" applyFont="1" applyFill="1" applyBorder="1" applyAlignment="1" applyProtection="1">
      <alignment horizontal="left" vertical="center" wrapText="1"/>
      <protection locked="0"/>
    </xf>
    <xf numFmtId="0" fontId="27" fillId="0" borderId="13" xfId="1" applyFont="1" applyBorder="1" applyAlignment="1" applyProtection="1">
      <alignment horizontal="justify" vertical="center" wrapText="1"/>
      <protection locked="0"/>
    </xf>
    <xf numFmtId="0" fontId="27" fillId="0" borderId="14" xfId="1" applyFont="1" applyBorder="1" applyAlignment="1" applyProtection="1">
      <alignment horizontal="justify" vertical="center" wrapText="1"/>
      <protection locked="0"/>
    </xf>
    <xf numFmtId="0" fontId="27" fillId="0" borderId="4" xfId="1" applyFont="1" applyBorder="1" applyAlignment="1" applyProtection="1">
      <alignment horizontal="justify" wrapText="1"/>
      <protection locked="0"/>
    </xf>
    <xf numFmtId="0" fontId="27" fillId="0" borderId="17" xfId="1" applyFont="1" applyBorder="1" applyAlignment="1" applyProtection="1">
      <alignment horizontal="justify" wrapText="1"/>
      <protection locked="0"/>
    </xf>
    <xf numFmtId="0" fontId="25" fillId="0" borderId="4" xfId="1" applyFont="1" applyFill="1" applyBorder="1" applyAlignment="1" applyProtection="1">
      <alignment horizontal="center" vertical="center" wrapText="1"/>
      <protection locked="0"/>
    </xf>
    <xf numFmtId="0" fontId="27" fillId="0" borderId="4" xfId="1" applyFont="1" applyFill="1" applyBorder="1" applyAlignment="1" applyProtection="1">
      <alignment horizontal="center" vertical="center" wrapText="1"/>
      <protection locked="0"/>
    </xf>
    <xf numFmtId="0" fontId="27" fillId="0" borderId="17" xfId="1" applyFont="1" applyFill="1" applyBorder="1" applyAlignment="1" applyProtection="1">
      <alignment horizontal="center" vertical="center" wrapText="1"/>
      <protection locked="0"/>
    </xf>
    <xf numFmtId="0" fontId="25" fillId="0" borderId="4" xfId="1" applyFont="1" applyFill="1" applyBorder="1" applyAlignment="1" applyProtection="1">
      <alignment horizontal="left" vertical="center" wrapText="1"/>
      <protection locked="0"/>
    </xf>
    <xf numFmtId="0" fontId="25" fillId="0" borderId="17" xfId="1" applyFont="1" applyFill="1" applyBorder="1" applyAlignment="1" applyProtection="1">
      <alignment horizontal="left" vertical="center" wrapText="1"/>
      <protection locked="0"/>
    </xf>
    <xf numFmtId="0" fontId="24" fillId="19" borderId="4" xfId="1" applyFont="1" applyFill="1" applyBorder="1" applyAlignment="1" applyProtection="1">
      <alignment horizontal="center" vertical="center" wrapText="1"/>
    </xf>
    <xf numFmtId="0" fontId="24" fillId="19" borderId="17" xfId="1" applyFont="1" applyFill="1" applyBorder="1" applyAlignment="1" applyProtection="1">
      <alignment horizontal="center" vertical="center" wrapText="1"/>
    </xf>
    <xf numFmtId="4" fontId="20" fillId="2" borderId="1" xfId="107" applyNumberFormat="1" applyFont="1" applyFill="1" applyBorder="1" applyAlignment="1">
      <alignment horizontal="center" vertical="center" wrapText="1"/>
    </xf>
    <xf numFmtId="4" fontId="20" fillId="2" borderId="2" xfId="107" applyNumberFormat="1" applyFont="1" applyFill="1" applyBorder="1" applyAlignment="1">
      <alignment horizontal="center" vertical="center" wrapText="1"/>
    </xf>
    <xf numFmtId="4" fontId="20" fillId="2" borderId="3" xfId="107" applyNumberFormat="1" applyFont="1" applyFill="1" applyBorder="1" applyAlignment="1">
      <alignment horizontal="center" vertical="center" wrapText="1"/>
    </xf>
    <xf numFmtId="3" fontId="5" fillId="2" borderId="17" xfId="1" applyNumberFormat="1" applyFont="1" applyFill="1" applyBorder="1" applyAlignment="1" applyProtection="1">
      <alignment horizontal="center" vertical="center" wrapText="1"/>
      <protection locked="0"/>
    </xf>
    <xf numFmtId="0" fontId="2" fillId="0" borderId="1" xfId="1" applyFont="1" applyBorder="1" applyAlignment="1">
      <alignment horizontal="center" vertical="center" wrapText="1"/>
    </xf>
    <xf numFmtId="0" fontId="2" fillId="0" borderId="3" xfId="1" applyFont="1" applyBorder="1" applyAlignment="1">
      <alignment horizontal="center" vertical="center" wrapText="1"/>
    </xf>
    <xf numFmtId="0" fontId="30" fillId="0" borderId="4" xfId="1" applyFont="1" applyFill="1" applyBorder="1" applyAlignment="1" applyProtection="1">
      <alignment horizontal="justify" vertical="center" wrapText="1"/>
      <protection locked="0"/>
    </xf>
    <xf numFmtId="0" fontId="30" fillId="0" borderId="17" xfId="1" applyFont="1" applyFill="1" applyBorder="1" applyAlignment="1" applyProtection="1">
      <alignment horizontal="justify" vertical="center" wrapText="1"/>
      <protection locked="0"/>
    </xf>
    <xf numFmtId="0" fontId="11" fillId="0" borderId="0" xfId="90" applyFont="1" applyAlignment="1">
      <alignment horizontal="left"/>
    </xf>
    <xf numFmtId="0" fontId="11" fillId="0" borderId="0" xfId="97" applyFont="1" applyAlignment="1">
      <alignment horizontal="left" wrapText="1"/>
    </xf>
    <xf numFmtId="4" fontId="73" fillId="0" borderId="63" xfId="102" applyNumberFormat="1" applyFont="1" applyFill="1" applyBorder="1" applyAlignment="1">
      <alignment horizontal="center" vertical="center" wrapText="1"/>
    </xf>
    <xf numFmtId="0" fontId="73" fillId="0" borderId="63" xfId="102" applyFont="1" applyFill="1" applyBorder="1" applyAlignment="1" applyProtection="1">
      <alignment horizontal="center" vertical="center" wrapText="1"/>
      <protection locked="0"/>
    </xf>
    <xf numFmtId="3" fontId="73" fillId="0" borderId="111" xfId="102" applyNumberFormat="1" applyFont="1" applyFill="1" applyBorder="1" applyAlignment="1" applyProtection="1">
      <alignment horizontal="center" vertical="center" wrapText="1"/>
    </xf>
    <xf numFmtId="0" fontId="11" fillId="0" borderId="109" xfId="97" applyFont="1" applyBorder="1" applyAlignment="1">
      <alignment horizontal="center"/>
    </xf>
    <xf numFmtId="0" fontId="73" fillId="31" borderId="149" xfId="97" applyFont="1" applyFill="1" applyBorder="1" applyAlignment="1">
      <alignment horizontal="center" vertical="center" wrapText="1"/>
    </xf>
    <xf numFmtId="0" fontId="74" fillId="0" borderId="150" xfId="97" applyFont="1" applyBorder="1" applyAlignment="1" applyProtection="1">
      <alignment horizontal="center" vertical="center" wrapText="1"/>
      <protection locked="0"/>
    </xf>
    <xf numFmtId="4" fontId="73" fillId="0" borderId="54" xfId="102" applyNumberFormat="1" applyFont="1" applyFill="1" applyBorder="1" applyAlignment="1">
      <alignment horizontal="center" vertical="center" wrapText="1"/>
    </xf>
    <xf numFmtId="0" fontId="73" fillId="0" borderId="54" xfId="102" applyFont="1" applyFill="1" applyBorder="1" applyAlignment="1" applyProtection="1">
      <alignment horizontal="center" vertical="center" wrapText="1"/>
      <protection locked="0"/>
    </xf>
    <xf numFmtId="0" fontId="73" fillId="0" borderId="111" xfId="102" applyFont="1" applyFill="1" applyBorder="1" applyAlignment="1" applyProtection="1">
      <alignment horizontal="center" vertical="center" wrapText="1"/>
      <protection locked="0"/>
    </xf>
    <xf numFmtId="0" fontId="73" fillId="0" borderId="109" xfId="97" applyFont="1" applyFill="1" applyBorder="1" applyAlignment="1">
      <alignment horizontal="center" vertical="center" wrapText="1"/>
    </xf>
    <xf numFmtId="0" fontId="73" fillId="30" borderId="115" xfId="97" applyFont="1" applyFill="1" applyBorder="1" applyAlignment="1">
      <alignment horizontal="center" vertical="center" wrapText="1"/>
    </xf>
    <xf numFmtId="0" fontId="73" fillId="31" borderId="134" xfId="97" applyFont="1" applyFill="1" applyBorder="1" applyAlignment="1">
      <alignment horizontal="center" vertical="center" wrapText="1"/>
    </xf>
    <xf numFmtId="0" fontId="73" fillId="31" borderId="135" xfId="97" applyFont="1" applyFill="1" applyBorder="1" applyAlignment="1">
      <alignment horizontal="center" vertical="center" wrapText="1"/>
    </xf>
    <xf numFmtId="0" fontId="73" fillId="31" borderId="136" xfId="97" applyFont="1" applyFill="1" applyBorder="1" applyAlignment="1">
      <alignment horizontal="center" vertical="center" wrapText="1"/>
    </xf>
    <xf numFmtId="0" fontId="73" fillId="31" borderId="137" xfId="97" applyFont="1" applyFill="1" applyBorder="1" applyAlignment="1" applyProtection="1">
      <alignment horizontal="center" vertical="center" wrapText="1"/>
      <protection locked="0"/>
    </xf>
    <xf numFmtId="0" fontId="73" fillId="31" borderId="54" xfId="97" applyFont="1" applyFill="1" applyBorder="1" applyAlignment="1" applyProtection="1">
      <alignment horizontal="center" vertical="center" wrapText="1"/>
      <protection locked="0"/>
    </xf>
    <xf numFmtId="4" fontId="0" fillId="34" borderId="54" xfId="101" applyNumberFormat="1" applyFont="1" applyFill="1" applyBorder="1" applyAlignment="1" applyProtection="1">
      <alignment horizontal="center" vertical="center" wrapText="1"/>
    </xf>
    <xf numFmtId="4" fontId="11" fillId="34" borderId="54" xfId="101" applyNumberFormat="1" applyFont="1" applyFill="1" applyBorder="1" applyAlignment="1" applyProtection="1">
      <alignment horizontal="center" vertical="center" wrapText="1"/>
    </xf>
    <xf numFmtId="0" fontId="73" fillId="31" borderId="138" xfId="97" applyFont="1" applyFill="1" applyBorder="1" applyAlignment="1" applyProtection="1">
      <alignment horizontal="center" vertical="center" wrapText="1"/>
      <protection locked="0"/>
    </xf>
    <xf numFmtId="0" fontId="73" fillId="31" borderId="139" xfId="97" applyFont="1" applyFill="1" applyBorder="1" applyAlignment="1" applyProtection="1">
      <alignment horizontal="center" vertical="center" wrapText="1"/>
      <protection locked="0"/>
    </xf>
    <xf numFmtId="3" fontId="73" fillId="0" borderId="128" xfId="102" applyNumberFormat="1" applyFont="1" applyFill="1" applyBorder="1" applyAlignment="1" applyProtection="1">
      <alignment horizontal="center" vertical="center" wrapText="1"/>
    </xf>
    <xf numFmtId="3" fontId="73" fillId="0" borderId="130" xfId="102" applyNumberFormat="1" applyFont="1" applyFill="1" applyBorder="1" applyAlignment="1" applyProtection="1">
      <alignment horizontal="center" vertical="center" wrapText="1"/>
    </xf>
    <xf numFmtId="0" fontId="73" fillId="0" borderId="128" xfId="97" applyFont="1" applyFill="1" applyBorder="1" applyAlignment="1" applyProtection="1">
      <alignment horizontal="center" vertical="center" wrapText="1"/>
      <protection locked="0"/>
    </xf>
    <xf numFmtId="0" fontId="11" fillId="0" borderId="129" xfId="97" applyFill="1" applyBorder="1" applyAlignment="1">
      <alignment horizontal="center" vertical="center" wrapText="1"/>
    </xf>
    <xf numFmtId="0" fontId="11" fillId="0" borderId="133" xfId="97" applyFill="1" applyBorder="1" applyAlignment="1">
      <alignment horizontal="center" vertical="center" wrapText="1"/>
    </xf>
    <xf numFmtId="4" fontId="73" fillId="0" borderId="128" xfId="97" applyNumberFormat="1" applyFont="1" applyFill="1" applyBorder="1" applyAlignment="1" applyProtection="1">
      <alignment horizontal="center" vertical="center" wrapText="1"/>
      <protection locked="0"/>
    </xf>
    <xf numFmtId="4" fontId="11" fillId="0" borderId="130" xfId="97" applyNumberFormat="1" applyFill="1" applyBorder="1" applyAlignment="1">
      <alignment horizontal="center" vertical="center" wrapText="1"/>
    </xf>
    <xf numFmtId="0" fontId="73" fillId="31" borderId="128" xfId="97" applyFont="1" applyFill="1" applyBorder="1" applyAlignment="1" applyProtection="1">
      <alignment horizontal="center" vertical="center" wrapText="1"/>
      <protection locked="0"/>
    </xf>
    <xf numFmtId="0" fontId="73" fillId="31" borderId="133" xfId="97" applyFont="1" applyFill="1" applyBorder="1" applyAlignment="1" applyProtection="1">
      <alignment horizontal="center" vertical="center" wrapText="1"/>
      <protection locked="0"/>
    </xf>
    <xf numFmtId="0" fontId="73" fillId="0" borderId="129" xfId="97" applyFont="1" applyFill="1" applyBorder="1" applyAlignment="1" applyProtection="1">
      <alignment horizontal="center" vertical="center" wrapText="1"/>
      <protection locked="0"/>
    </xf>
    <xf numFmtId="0" fontId="73" fillId="0" borderId="133" xfId="97" applyFont="1" applyFill="1" applyBorder="1" applyAlignment="1" applyProtection="1">
      <alignment horizontal="center" vertical="center" wrapText="1"/>
      <protection locked="0"/>
    </xf>
    <xf numFmtId="4" fontId="73" fillId="0" borderId="130" xfId="97" applyNumberFormat="1" applyFont="1" applyFill="1" applyBorder="1" applyAlignment="1" applyProtection="1">
      <alignment horizontal="center" vertical="center" wrapText="1"/>
      <protection locked="0"/>
    </xf>
    <xf numFmtId="0" fontId="11" fillId="33" borderId="54" xfId="111" applyNumberFormat="1" applyFont="1" applyBorder="1" applyAlignment="1" applyProtection="1">
      <alignment vertical="center" wrapText="1"/>
    </xf>
    <xf numFmtId="0" fontId="73" fillId="31" borderId="54" xfId="97" applyFont="1" applyFill="1" applyBorder="1" applyAlignment="1">
      <alignment vertical="center" wrapText="1"/>
    </xf>
    <xf numFmtId="0" fontId="73" fillId="31" borderId="63" xfId="97" applyFont="1" applyFill="1" applyBorder="1" applyAlignment="1">
      <alignment vertical="center" wrapText="1"/>
    </xf>
    <xf numFmtId="0" fontId="73" fillId="0" borderId="121" xfId="97" applyFont="1" applyFill="1" applyBorder="1" applyAlignment="1">
      <alignment horizontal="center" vertical="center" wrapText="1"/>
    </xf>
    <xf numFmtId="0" fontId="73" fillId="30" borderId="132" xfId="97" applyFont="1" applyFill="1" applyBorder="1" applyAlignment="1">
      <alignment horizontal="center" vertical="center" wrapText="1"/>
    </xf>
    <xf numFmtId="0" fontId="73" fillId="31" borderId="117" xfId="97" applyFont="1" applyFill="1" applyBorder="1" applyAlignment="1">
      <alignment horizontal="center" vertical="center" wrapText="1"/>
    </xf>
    <xf numFmtId="0" fontId="73" fillId="31" borderId="111" xfId="97" applyFont="1" applyFill="1" applyBorder="1" applyAlignment="1" applyProtection="1">
      <alignment horizontal="center" vertical="center" wrapText="1"/>
      <protection locked="0"/>
    </xf>
    <xf numFmtId="0" fontId="73" fillId="31" borderId="112" xfId="97" applyFont="1" applyFill="1" applyBorder="1" applyAlignment="1" applyProtection="1">
      <alignment horizontal="center" vertical="center" wrapText="1"/>
      <protection locked="0"/>
    </xf>
    <xf numFmtId="0" fontId="73" fillId="31" borderId="107" xfId="97" applyFont="1" applyFill="1" applyBorder="1" applyAlignment="1" applyProtection="1">
      <alignment horizontal="center" vertical="center" wrapText="1"/>
      <protection locked="0"/>
    </xf>
    <xf numFmtId="4" fontId="73" fillId="0" borderId="112" xfId="97" applyNumberFormat="1" applyFont="1" applyFill="1" applyBorder="1" applyAlignment="1" applyProtection="1">
      <alignment horizontal="center" vertical="center" wrapText="1"/>
      <protection locked="0"/>
    </xf>
    <xf numFmtId="4" fontId="11" fillId="0" borderId="114" xfId="97" applyNumberFormat="1" applyFill="1" applyBorder="1" applyAlignment="1">
      <alignment horizontal="center" vertical="center" wrapText="1"/>
    </xf>
    <xf numFmtId="0" fontId="73" fillId="31" borderId="63" xfId="97" applyFont="1" applyFill="1" applyBorder="1" applyAlignment="1">
      <alignment horizontal="center" vertical="center" wrapText="1"/>
    </xf>
    <xf numFmtId="0" fontId="11" fillId="0" borderId="108" xfId="97" applyFont="1" applyFill="1" applyBorder="1" applyAlignment="1" applyProtection="1">
      <alignment horizontal="justify" vertical="center" wrapText="1"/>
      <protection locked="0"/>
    </xf>
    <xf numFmtId="0" fontId="73" fillId="31" borderId="115" xfId="97" applyFont="1" applyFill="1" applyBorder="1" applyAlignment="1">
      <alignment horizontal="center" vertical="center" wrapText="1"/>
    </xf>
    <xf numFmtId="0" fontId="73" fillId="0" borderId="131" xfId="97" applyFont="1" applyFill="1" applyBorder="1" applyAlignment="1">
      <alignment horizontal="center" vertical="center" wrapText="1"/>
    </xf>
    <xf numFmtId="0" fontId="73" fillId="31" borderId="116" xfId="97" applyFont="1" applyFill="1" applyBorder="1" applyAlignment="1">
      <alignment vertical="center" wrapText="1"/>
    </xf>
    <xf numFmtId="0" fontId="73" fillId="31" borderId="116" xfId="97" applyFont="1" applyFill="1" applyBorder="1" applyAlignment="1">
      <alignment horizontal="center" vertical="center" wrapText="1"/>
    </xf>
    <xf numFmtId="0" fontId="73" fillId="24" borderId="116" xfId="97" applyFont="1" applyFill="1" applyBorder="1" applyAlignment="1" applyProtection="1">
      <alignment horizontal="center" vertical="center" wrapText="1"/>
      <protection locked="0"/>
    </xf>
    <xf numFmtId="0" fontId="11" fillId="0" borderId="117" xfId="97" applyFont="1" applyFill="1" applyBorder="1" applyAlignment="1">
      <alignment horizontal="center" vertical="center" wrapText="1"/>
    </xf>
    <xf numFmtId="0" fontId="73" fillId="31" borderId="54" xfId="97" applyFont="1" applyFill="1" applyBorder="1" applyAlignment="1">
      <alignment horizontal="left" vertical="center" wrapText="1"/>
    </xf>
    <xf numFmtId="0" fontId="74" fillId="0" borderId="111" xfId="97" applyFont="1" applyFill="1" applyBorder="1" applyAlignment="1" applyProtection="1">
      <alignment horizontal="justify" vertical="center" wrapText="1"/>
      <protection locked="0"/>
    </xf>
    <xf numFmtId="0" fontId="11" fillId="33" borderId="54" xfId="111" applyNumberFormat="1" applyFont="1" applyBorder="1" applyAlignment="1" applyProtection="1">
      <alignment horizontal="left" vertical="center" wrapText="1"/>
    </xf>
    <xf numFmtId="0" fontId="74" fillId="0" borderId="111" xfId="97" applyFont="1" applyFill="1" applyBorder="1" applyAlignment="1" applyProtection="1">
      <alignment horizontal="left" vertical="center" wrapText="1"/>
      <protection locked="0"/>
    </xf>
    <xf numFmtId="0" fontId="11" fillId="33" borderId="63" xfId="111" applyNumberFormat="1" applyFont="1" applyBorder="1" applyAlignment="1" applyProtection="1">
      <alignment horizontal="left" vertical="center" wrapText="1"/>
    </xf>
    <xf numFmtId="0" fontId="74" fillId="0" borderId="108" xfId="97" applyFont="1" applyBorder="1" applyAlignment="1" applyProtection="1">
      <alignment horizontal="left" vertical="center" wrapText="1"/>
      <protection locked="0"/>
    </xf>
    <xf numFmtId="0" fontId="74" fillId="0" borderId="117" xfId="97" applyFont="1" applyBorder="1" applyAlignment="1" applyProtection="1">
      <alignment horizontal="justify" vertical="center" wrapText="1"/>
      <protection locked="0"/>
    </xf>
    <xf numFmtId="0" fontId="74" fillId="0" borderId="117" xfId="97" applyFont="1" applyBorder="1" applyAlignment="1" applyProtection="1">
      <alignment horizontal="justify" vertical="center"/>
      <protection locked="0"/>
    </xf>
    <xf numFmtId="0" fontId="74" fillId="24" borderId="111" xfId="97" applyFont="1" applyFill="1" applyBorder="1" applyAlignment="1" applyProtection="1">
      <alignment horizontal="center" vertical="center" wrapText="1"/>
      <protection locked="0"/>
    </xf>
    <xf numFmtId="0" fontId="73" fillId="30" borderId="118" xfId="97" applyFont="1" applyFill="1" applyBorder="1" applyAlignment="1">
      <alignment horizontal="center" vertical="center" wrapText="1"/>
    </xf>
    <xf numFmtId="0" fontId="73" fillId="30" borderId="123" xfId="97" applyFont="1" applyFill="1" applyBorder="1" applyAlignment="1">
      <alignment horizontal="center" vertical="center" wrapText="1"/>
    </xf>
    <xf numFmtId="0" fontId="73" fillId="31" borderId="119" xfId="97" applyFont="1" applyFill="1" applyBorder="1" applyAlignment="1">
      <alignment horizontal="center" vertical="center" wrapText="1"/>
    </xf>
    <xf numFmtId="0" fontId="73" fillId="31" borderId="120" xfId="97" applyFont="1" applyFill="1" applyBorder="1" applyAlignment="1">
      <alignment horizontal="center" vertical="center" wrapText="1"/>
    </xf>
    <xf numFmtId="0" fontId="73" fillId="31" borderId="124" xfId="97" applyFont="1" applyFill="1" applyBorder="1" applyAlignment="1">
      <alignment horizontal="center" vertical="center" wrapText="1"/>
    </xf>
    <xf numFmtId="0" fontId="73" fillId="31" borderId="125" xfId="97" applyFont="1" applyFill="1" applyBorder="1" applyAlignment="1">
      <alignment horizontal="center" vertical="center" wrapText="1"/>
    </xf>
    <xf numFmtId="0" fontId="74" fillId="24" borderId="119" xfId="97" applyFont="1" applyFill="1" applyBorder="1" applyAlignment="1" applyProtection="1">
      <alignment horizontal="left" vertical="center" wrapText="1"/>
      <protection locked="0"/>
    </xf>
    <xf numFmtId="0" fontId="74" fillId="24" borderId="121" xfId="97" applyFont="1" applyFill="1" applyBorder="1" applyAlignment="1" applyProtection="1">
      <alignment horizontal="left" vertical="center" wrapText="1"/>
      <protection locked="0"/>
    </xf>
    <xf numFmtId="0" fontId="74" fillId="24" borderId="122" xfId="97" applyFont="1" applyFill="1" applyBorder="1" applyAlignment="1" applyProtection="1">
      <alignment horizontal="left" vertical="center" wrapText="1"/>
      <protection locked="0"/>
    </xf>
    <xf numFmtId="0" fontId="74" fillId="24" borderId="124" xfId="97" applyFont="1" applyFill="1" applyBorder="1" applyAlignment="1" applyProtection="1">
      <alignment horizontal="left" vertical="center" wrapText="1"/>
      <protection locked="0"/>
    </xf>
    <xf numFmtId="0" fontId="74" fillId="24" borderId="126" xfId="97" applyFont="1" applyFill="1" applyBorder="1" applyAlignment="1" applyProtection="1">
      <alignment horizontal="left" vertical="center" wrapText="1"/>
      <protection locked="0"/>
    </xf>
    <xf numFmtId="0" fontId="74" fillId="24" borderId="127" xfId="97" applyFont="1" applyFill="1" applyBorder="1" applyAlignment="1" applyProtection="1">
      <alignment horizontal="left" vertical="center" wrapText="1"/>
      <protection locked="0"/>
    </xf>
    <xf numFmtId="0" fontId="74" fillId="0" borderId="128" xfId="97" applyFont="1" applyFill="1" applyBorder="1" applyAlignment="1" applyProtection="1">
      <alignment horizontal="left" vertical="center" wrapText="1"/>
      <protection locked="0"/>
    </xf>
    <xf numFmtId="0" fontId="74" fillId="0" borderId="129" xfId="97" applyFont="1" applyFill="1" applyBorder="1" applyAlignment="1" applyProtection="1">
      <alignment horizontal="left" vertical="center" wrapText="1"/>
      <protection locked="0"/>
    </xf>
    <xf numFmtId="0" fontId="74" fillId="0" borderId="130" xfId="97" applyFont="1" applyFill="1" applyBorder="1" applyAlignment="1" applyProtection="1">
      <alignment horizontal="left" vertical="center" wrapText="1"/>
      <protection locked="0"/>
    </xf>
    <xf numFmtId="0" fontId="73" fillId="31" borderId="116" xfId="97" applyFont="1" applyFill="1" applyBorder="1" applyAlignment="1">
      <alignment horizontal="left" vertical="center" wrapText="1"/>
    </xf>
    <xf numFmtId="0" fontId="74" fillId="0" borderId="117" xfId="97" applyFont="1" applyBorder="1" applyAlignment="1" applyProtection="1">
      <alignment horizontal="center" vertical="center" wrapText="1"/>
      <protection locked="0"/>
    </xf>
    <xf numFmtId="0" fontId="71" fillId="30" borderId="105" xfId="97" applyFont="1" applyFill="1" applyBorder="1" applyAlignment="1" applyProtection="1">
      <alignment horizontal="center" vertical="center" wrapText="1"/>
    </xf>
    <xf numFmtId="0" fontId="74" fillId="0" borderId="111" xfId="97" applyFont="1" applyFill="1" applyBorder="1" applyAlignment="1" applyProtection="1">
      <alignment horizontal="center" vertical="center" wrapText="1"/>
      <protection locked="0"/>
    </xf>
    <xf numFmtId="0" fontId="73" fillId="31" borderId="63" xfId="97" applyFont="1" applyFill="1" applyBorder="1" applyAlignment="1">
      <alignment horizontal="left" vertical="center" wrapText="1"/>
    </xf>
    <xf numFmtId="0" fontId="74" fillId="0" borderId="108" xfId="97" applyFont="1" applyFill="1" applyBorder="1" applyAlignment="1" applyProtection="1">
      <alignment horizontal="center" vertical="center" wrapText="1"/>
      <protection locked="0"/>
    </xf>
    <xf numFmtId="0" fontId="11" fillId="31" borderId="54" xfId="97" applyFont="1" applyFill="1" applyBorder="1" applyAlignment="1" applyProtection="1">
      <alignment horizontal="center" vertical="center" wrapText="1"/>
    </xf>
    <xf numFmtId="0" fontId="73" fillId="0" borderId="111" xfId="97" applyFont="1" applyBorder="1" applyAlignment="1">
      <alignment horizontal="center" vertical="center" wrapText="1"/>
    </xf>
    <xf numFmtId="0" fontId="73" fillId="0" borderId="111" xfId="98" applyFont="1" applyFill="1" applyBorder="1" applyAlignment="1">
      <alignment horizontal="center" vertical="center" wrapText="1"/>
    </xf>
    <xf numFmtId="0" fontId="11" fillId="33" borderId="63" xfId="111" applyNumberFormat="1" applyFont="1" applyBorder="1" applyAlignment="1" applyProtection="1">
      <alignment horizontal="center" vertical="center" wrapText="1"/>
    </xf>
    <xf numFmtId="0" fontId="73" fillId="0" borderId="112" xfId="98" applyFont="1" applyFill="1" applyBorder="1" applyAlignment="1">
      <alignment horizontal="center" vertical="top" wrapText="1"/>
    </xf>
    <xf numFmtId="0" fontId="73" fillId="0" borderId="113" xfId="98" applyFont="1" applyFill="1" applyBorder="1" applyAlignment="1">
      <alignment horizontal="center" vertical="top" wrapText="1"/>
    </xf>
    <xf numFmtId="0" fontId="73" fillId="0" borderId="114" xfId="98" applyFont="1" applyFill="1" applyBorder="1" applyAlignment="1">
      <alignment horizontal="center" vertical="top" wrapText="1"/>
    </xf>
    <xf numFmtId="0" fontId="11" fillId="0" borderId="111" xfId="97" applyFont="1" applyFill="1" applyBorder="1" applyAlignment="1" applyProtection="1">
      <alignment horizontal="center" vertical="center" wrapText="1"/>
    </xf>
    <xf numFmtId="0" fontId="11" fillId="30" borderId="110" xfId="97" applyFont="1" applyFill="1" applyBorder="1" applyAlignment="1" applyProtection="1">
      <alignment horizontal="center" vertical="center" wrapText="1"/>
    </xf>
    <xf numFmtId="0" fontId="71" fillId="24" borderId="111" xfId="97" applyFont="1" applyFill="1" applyBorder="1" applyAlignment="1" applyProtection="1">
      <alignment horizontal="center" vertical="center" wrapText="1"/>
    </xf>
    <xf numFmtId="0" fontId="11" fillId="0" borderId="54" xfId="97" applyFont="1" applyFill="1" applyBorder="1" applyAlignment="1" applyProtection="1">
      <alignment horizontal="center" vertical="center" wrapText="1"/>
    </xf>
    <xf numFmtId="0" fontId="22" fillId="0" borderId="109" xfId="97" applyFont="1" applyBorder="1" applyAlignment="1">
      <alignment horizontal="center"/>
    </xf>
    <xf numFmtId="0" fontId="72" fillId="32" borderId="110" xfId="110" applyNumberFormat="1" applyFont="1" applyBorder="1" applyAlignment="1" applyProtection="1">
      <alignment horizontal="center" vertical="center" wrapText="1"/>
    </xf>
    <xf numFmtId="0" fontId="11" fillId="33" borderId="54" xfId="111" applyNumberFormat="1" applyFont="1" applyBorder="1" applyAlignment="1" applyProtection="1">
      <alignment horizontal="center" vertical="center" wrapText="1"/>
    </xf>
    <xf numFmtId="0" fontId="11" fillId="0" borderId="111" xfId="97" applyFont="1" applyBorder="1" applyAlignment="1">
      <alignment horizontal="center" vertical="center" wrapText="1"/>
    </xf>
    <xf numFmtId="0" fontId="23" fillId="29" borderId="105" xfId="97" applyFont="1" applyFill="1" applyBorder="1" applyAlignment="1">
      <alignment horizontal="center" vertical="center" wrapText="1"/>
    </xf>
    <xf numFmtId="0" fontId="11" fillId="31" borderId="107" xfId="97" applyFont="1" applyFill="1" applyBorder="1" applyAlignment="1" applyProtection="1">
      <alignment horizontal="center" vertical="center" wrapText="1"/>
    </xf>
    <xf numFmtId="0" fontId="11" fillId="0" borderId="108" xfId="97"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7" fillId="7" borderId="12" xfId="0" applyFont="1" applyFill="1" applyBorder="1" applyAlignment="1" applyProtection="1">
      <alignment horizontal="center" vertical="center" wrapText="1"/>
    </xf>
    <xf numFmtId="0" fontId="7" fillId="7" borderId="13" xfId="0" applyFont="1" applyFill="1" applyBorder="1" applyAlignment="1" applyProtection="1">
      <alignment horizontal="center" vertical="center" wrapText="1"/>
    </xf>
    <xf numFmtId="0" fontId="7" fillId="7" borderId="24" xfId="0" applyFont="1" applyFill="1" applyBorder="1" applyAlignment="1" applyProtection="1">
      <alignment horizontal="center" vertical="center" wrapText="1"/>
    </xf>
    <xf numFmtId="0" fontId="7" fillId="7" borderId="14" xfId="0" applyFont="1" applyFill="1" applyBorder="1" applyAlignment="1" applyProtection="1">
      <alignment horizontal="center" vertical="center" wrapText="1"/>
    </xf>
    <xf numFmtId="0" fontId="4" fillId="8" borderId="15" xfId="0" applyFont="1" applyFill="1" applyBorder="1" applyAlignment="1" applyProtection="1">
      <alignment horizontal="center" vertical="center" wrapText="1"/>
    </xf>
    <xf numFmtId="0" fontId="4" fillId="8" borderId="36"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6" xfId="0" applyFont="1" applyFill="1" applyBorder="1" applyAlignment="1" applyProtection="1">
      <alignment horizontal="center" vertical="center" wrapText="1"/>
    </xf>
    <xf numFmtId="0" fontId="4" fillId="8" borderId="48" xfId="0" applyFont="1" applyFill="1" applyBorder="1" applyAlignment="1" applyProtection="1">
      <alignment horizontal="center" vertical="center" wrapText="1"/>
    </xf>
    <xf numFmtId="0" fontId="4" fillId="8" borderId="49"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20" xfId="0" applyFont="1" applyFill="1" applyBorder="1" applyAlignment="1" applyProtection="1">
      <alignment horizontal="center" vertical="center" wrapText="1"/>
    </xf>
    <xf numFmtId="0" fontId="14" fillId="9" borderId="5" xfId="0" applyFont="1" applyFill="1" applyBorder="1" applyAlignment="1">
      <alignment horizontal="center" vertical="center" wrapText="1"/>
    </xf>
    <xf numFmtId="0" fontId="14" fillId="9" borderId="7" xfId="0" applyFont="1" applyFill="1" applyBorder="1" applyAlignment="1">
      <alignment horizontal="center" vertical="center" wrapText="1"/>
    </xf>
    <xf numFmtId="0" fontId="14" fillId="6" borderId="50" xfId="0" applyFont="1" applyFill="1" applyBorder="1" applyAlignment="1">
      <alignment horizontal="center" vertical="center"/>
    </xf>
    <xf numFmtId="0" fontId="14" fillId="9" borderId="4"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4" fillId="9" borderId="2" xfId="0" applyFont="1" applyFill="1" applyBorder="1" applyAlignment="1">
      <alignment horizontal="center" vertical="center" wrapText="1"/>
    </xf>
    <xf numFmtId="0" fontId="14" fillId="9" borderId="3" xfId="0" applyFont="1" applyFill="1" applyBorder="1" applyAlignment="1">
      <alignment horizontal="center" vertical="center" wrapText="1"/>
    </xf>
  </cellXfs>
  <cellStyles count="112">
    <cellStyle name="20% - akcent 2" xfId="107" builtinId="34"/>
    <cellStyle name="20% — akcent 2 2" xfId="95"/>
    <cellStyle name="20% — akcent 2 3" xfId="101"/>
    <cellStyle name="20% - akcent 3" xfId="109" builtinId="38"/>
    <cellStyle name="20% — akcent 3 2" xfId="92"/>
    <cellStyle name="20% — akcent 3 3" xfId="111"/>
    <cellStyle name="Akcent 3" xfId="108" builtinId="37"/>
    <cellStyle name="Akcent 3 2" xfId="110"/>
    <cellStyle name="Dziesiętny" xfId="91" builtinId="3"/>
    <cellStyle name="Dziesiętny 2" xfId="18"/>
    <cellStyle name="Dziesiętny 2 2" xfId="30"/>
    <cellStyle name="Dziesiętny 2 2 2" xfId="33"/>
    <cellStyle name="Dziesiętny 2 2 2 2" xfId="50"/>
    <cellStyle name="Dziesiętny 2 2 2 3" xfId="94"/>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Excel Built-in Explanatory Text 1" xfId="106"/>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0 7" xfId="97"/>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4 3 2 2" xfId="102"/>
    <cellStyle name="Normalny 2 4 3 3" xfId="100"/>
    <cellStyle name="Normalny 2 5" xfId="7"/>
    <cellStyle name="Normalny 2 5 2" xfId="28"/>
    <cellStyle name="Normalny 2 5 2 2" xfId="93"/>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7 3 2" xfId="103"/>
    <cellStyle name="Normalny 2 8" xfId="9"/>
    <cellStyle name="Normalny 2 8 2" xfId="4"/>
    <cellStyle name="Normalny 2 8 3" xfId="59"/>
    <cellStyle name="Normalny 2 8 4" xfId="67"/>
    <cellStyle name="Normalny 2 8 5" xfId="24"/>
    <cellStyle name="Normalny 2 8 6" xfId="81"/>
    <cellStyle name="Normalny 2 8 7" xfId="98"/>
    <cellStyle name="Normalny 2 9" xfId="11"/>
    <cellStyle name="Normalny 2 9 2" xfId="13"/>
    <cellStyle name="Normalny 2 9 2 2" xfId="83"/>
    <cellStyle name="Normalny 2 9 3" xfId="70"/>
    <cellStyle name="Normalny 2 9 4" xfId="53"/>
    <cellStyle name="Normalny 2_Projekt pozakonkursowy" xfId="96"/>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Normalny 5" xfId="104"/>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3" xfId="37"/>
    <cellStyle name="Procentowy 4" xfId="99"/>
    <cellStyle name="Procentowy 5" xfId="105"/>
    <cellStyle name="Walutowy 2" xfId="38"/>
  </cellStyles>
  <dxfs count="37">
    <dxf>
      <font>
        <b val="0"/>
        <condense val="0"/>
        <extend val="0"/>
        <sz val="11"/>
        <color indexed="8"/>
      </font>
      <fill>
        <patternFill patternType="solid">
          <fgColor indexed="22"/>
          <bgColor indexed="47"/>
        </patternFill>
      </fill>
    </dxf>
    <dxf>
      <font>
        <b val="0"/>
        <condense val="0"/>
        <extend val="0"/>
        <sz val="11"/>
        <color indexed="8"/>
      </font>
      <fill>
        <patternFill patternType="solid">
          <fgColor indexed="22"/>
          <bgColor indexed="47"/>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99"/>
      <color rgb="FFFFFFFF"/>
      <color rgb="FFFFFFCC"/>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9" Type="http://schemas.openxmlformats.org/officeDocument/2006/relationships/externalLink" Target="externalLinks/externalLink18.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3.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externalLink" Target="externalLinks/externalLink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externalLink" Target="externalLinks/externalLink16.xml"/><Relationship Id="rId40" Type="http://schemas.openxmlformats.org/officeDocument/2006/relationships/externalLink" Target="externalLinks/externalLink1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externalLink" Target="externalLinks/externalLink14.xml"/><Relationship Id="rId43"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Users\R5FE9~1.WOJ\AppData\Local\Temp\Rar$DI69.472\formularz%20Planu%20dzia&#322;a&#324;.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universe\Users\R5FE9~1.WOJ\AppData\Local\Temp\Rar$DI69.472\formularz%20Planu%20dzia&#322;a&#324;.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Users\emosiej\AppData\Local\Temp\Users\R5FE9~1.WOJ\AppData\Local\Temp\Rar$DI69.472\formularz%20Planu%20dzia&#322;a&#324;.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Users\emosiej\AppData\Local\Temp\WNKS\POIS%2014%2020\Plan%20Dzia&#322;a&#324;\aktualizacja%20Planu%20Dzia&#322;a&#324;%2024.06.2016\Plan%20Dzia&#322;a&#324;_aktualizacja%203-2016_01.07.2016.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universe\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D%20wrzesie&#324;%202016\Plan%20Dzia&#322;a&#324;%20aktualizacja%204-2016%2022.09.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j.gesiarz\AppData\Local\Microsoft\Windows\INetCache\Content.Outlook\M5JRK7XD\Za&#322;%201%20do%20uchwa&#322;y%2020_WZ&#211;R%20RPD%20ZDROWIE_19%2004%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Users\j.gesiarz\AppData\Local\Microsoft\Windows\INetCache\Content.Outlook\M5JRK7XD\Za&#322;%201%20do%20uchwa&#322;y%2020_WZ&#211;R%20RPD%20ZDROWIE_19%2004%20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niverse\Users\j.gesiarz\AppData\Local\Microsoft\Windows\INetCache\Content.Outlook\M5JRK7XD\Za&#322;%201%20do%20uchwa&#322;y%2020_WZ&#211;R%20RPD%20ZDROWIE_19%2004%20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v>
          </cell>
          <cell r="N23" t="str">
            <v>n/d</v>
          </cell>
        </row>
        <row r="24">
          <cell r="A24">
            <v>16</v>
          </cell>
          <cell r="B24" t="str">
            <v>Uzasadnienie realizacji projektu 
w trybie pozakonkursowym</v>
          </cell>
          <cell r="D24" t="str">
            <v>Wielospecjalistyczny Szpital Wojewódzki w Gorzowie Wlkp. sp. z o.o. spełnia przesłanki umożliwiające aplikowanie w ramach  trybu pozakonkursowego. Placówka  powstała dnia 6.09.2013 roku w wyniku przekształcenia  Samodzielnego Publicznego Szpitala Wojewódz</v>
          </cell>
          <cell r="N24" t="str">
            <v>A.3</v>
          </cell>
        </row>
        <row r="25">
          <cell r="A25">
            <v>17</v>
          </cell>
          <cell r="B25" t="str">
            <v>Strategiczność projektu</v>
          </cell>
          <cell r="D25" t="str">
            <v>Zadanie  planowane w ramach projektu  - zakup akceleratorów - wpisuje się w priorytety i cele przyjęte do realizacji w następujących dokumentach strategicznych:                   
1. Regionalna Polityka Zdrowotna Województwa Lubuskiego przyjęta Zarządzeni</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v>
          </cell>
          <cell r="N26" t="str">
            <v>n/d</v>
          </cell>
        </row>
        <row r="28">
          <cell r="A28">
            <v>19</v>
          </cell>
          <cell r="B28" t="str">
            <v>Cel projektu</v>
          </cell>
          <cell r="D28" t="str">
            <v>Celem projektu jest wyposażenie nowo powstającego  specjalistycznego, ponadregionalnego Ośrodka Radioterapii przy Wielospecjalistycznym Szpitalu Wojewódzkim w Gorzowie Wlkp. Sp z o.o.  w dwa akceleratory.  
  Zakup akceleratorów pozwoli na realizację celu</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7"/>
      <sheetName val="Konkurs POIiŚ.9.K.8"/>
      <sheetName val="Konkurs POIiŚ.9.K.9"/>
      <sheetName val="Konkurs POIiŚ.9.K.10"/>
      <sheetName val="Kryteria horyzontalne"/>
      <sheetName val="Kryteria dla 9.1 dodat.formalne"/>
      <sheetName val="Kryteria dla 9.1 meryt. I stop."/>
      <sheetName val="Kryteria dla 9.1 nowe SOR"/>
      <sheetName val="Kryteria dla 9.1 istniejące SOR"/>
      <sheetName val="Kryteria 9.1 nowe CU"/>
      <sheetName val="Kryteria dla 9.2 dod. form. "/>
      <sheetName val="Kryteria dla 9.2 meryt. I stop."/>
      <sheetName val="Kryteria dla 9.2 chuk,chuksm,md"/>
      <sheetName val="RPZ"/>
      <sheetName val="POIiŚ.9.P.6"/>
      <sheetName val="POIiŚ.9.P.37"/>
      <sheetName val="POIiŚ.9.P.40"/>
      <sheetName val="POIiŚ.9.P.59"/>
      <sheetName val="POIiŚ.9.P.60"/>
      <sheetName val="POIiŚ.9.P.61"/>
      <sheetName val="POIiŚ.9.P.62"/>
      <sheetName val="POIiŚ.9.P.63"/>
      <sheetName val="POIiŚ.9.P.64"/>
      <sheetName val="Planowane działania"/>
      <sheetName val="ZAŁ. 1"/>
    </sheetNames>
    <sheetDataSet>
      <sheetData sheetId="0"/>
      <sheetData sheetId="1">
        <row r="60">
          <cell r="M60" t="str">
            <v>dolnośląskie</v>
          </cell>
        </row>
        <row r="61">
          <cell r="M61" t="str">
            <v>kujawsko-pomorskie</v>
          </cell>
          <cell r="N61" t="str">
            <v>EFRR</v>
          </cell>
        </row>
        <row r="62">
          <cell r="M62" t="str">
            <v>lubelskie</v>
          </cell>
          <cell r="N62" t="str">
            <v>EFS</v>
          </cell>
        </row>
        <row r="63">
          <cell r="M63" t="str">
            <v>lubuskie</v>
          </cell>
        </row>
        <row r="64">
          <cell r="M64" t="str">
            <v>łódzkie</v>
          </cell>
        </row>
        <row r="65">
          <cell r="M65" t="str">
            <v>małopolskie</v>
          </cell>
        </row>
        <row r="66">
          <cell r="M66" t="str">
            <v>mazowieckie</v>
          </cell>
        </row>
        <row r="67">
          <cell r="M67" t="str">
            <v>opolskie</v>
          </cell>
        </row>
        <row r="68">
          <cell r="M68" t="str">
            <v>podkarpackie</v>
          </cell>
        </row>
        <row r="69">
          <cell r="M69" t="str">
            <v>podlaskie</v>
          </cell>
        </row>
        <row r="70">
          <cell r="M70" t="str">
            <v>pomorskie</v>
          </cell>
        </row>
        <row r="71">
          <cell r="M71" t="str">
            <v>ślaskie</v>
          </cell>
        </row>
        <row r="72">
          <cell r="M72" t="str">
            <v>świętokrzyskie</v>
          </cell>
        </row>
        <row r="73">
          <cell r="M73" t="str">
            <v>warmińsko-mazurskie</v>
          </cell>
        </row>
        <row r="74">
          <cell r="M74" t="str">
            <v>wielkopolskie</v>
          </cell>
        </row>
        <row r="75">
          <cell r="M75" t="str">
            <v>zachodniopomorskie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N97"/>
  <sheetViews>
    <sheetView tabSelected="1" view="pageBreakPreview" zoomScale="85" zoomScaleNormal="100" zoomScaleSheetLayoutView="85" workbookViewId="0">
      <selection activeCell="B14" sqref="B14:C14"/>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2.42578125" style="1" customWidth="1"/>
    <col min="9" max="9" width="9.5703125" style="1" customWidth="1"/>
    <col min="10" max="10" width="9.140625" style="1"/>
    <col min="11" max="12" width="9.140625" style="1" customWidth="1"/>
    <col min="13" max="13" width="17.85546875" style="1" customWidth="1"/>
    <col min="14" max="14" width="12.7109375" style="1" bestFit="1" customWidth="1"/>
    <col min="15" max="15" width="9.140625" style="1" customWidth="1"/>
    <col min="16" max="16" width="108.140625" style="1" customWidth="1"/>
    <col min="17" max="16384" width="9.140625" style="1"/>
  </cols>
  <sheetData>
    <row r="1" spans="1:10" ht="45" customHeight="1" x14ac:dyDescent="0.2">
      <c r="A1" s="374" t="s">
        <v>1552</v>
      </c>
      <c r="B1" s="375"/>
      <c r="C1" s="375"/>
      <c r="D1" s="375"/>
      <c r="E1" s="375"/>
      <c r="F1" s="375"/>
      <c r="G1" s="375"/>
      <c r="H1" s="375"/>
      <c r="I1" s="375"/>
      <c r="J1" s="376"/>
    </row>
    <row r="2" spans="1:10" ht="30" customHeight="1" thickBot="1" x14ac:dyDescent="0.25">
      <c r="A2" s="394" t="s">
        <v>12</v>
      </c>
      <c r="B2" s="395"/>
      <c r="C2" s="395"/>
      <c r="D2" s="395"/>
      <c r="E2" s="396"/>
      <c r="F2" s="397" t="s">
        <v>2328</v>
      </c>
      <c r="G2" s="398"/>
      <c r="H2" s="398"/>
      <c r="I2" s="398"/>
      <c r="J2" s="399"/>
    </row>
    <row r="3" spans="1:10" ht="15" customHeight="1" thickBot="1" x14ac:dyDescent="0.25">
      <c r="A3" s="385"/>
      <c r="B3" s="385"/>
      <c r="C3" s="385"/>
      <c r="D3" s="385"/>
      <c r="E3" s="385"/>
      <c r="F3" s="385"/>
      <c r="G3" s="385"/>
      <c r="H3" s="385"/>
      <c r="I3" s="385"/>
      <c r="J3" s="385"/>
    </row>
    <row r="4" spans="1:10" ht="30" customHeight="1" x14ac:dyDescent="0.2">
      <c r="A4" s="377" t="s">
        <v>0</v>
      </c>
      <c r="B4" s="378"/>
      <c r="C4" s="378"/>
      <c r="D4" s="378"/>
      <c r="E4" s="378"/>
      <c r="F4" s="378"/>
      <c r="G4" s="378"/>
      <c r="H4" s="378"/>
      <c r="I4" s="378"/>
      <c r="J4" s="379"/>
    </row>
    <row r="5" spans="1:10" ht="30" customHeight="1" x14ac:dyDescent="0.2">
      <c r="A5" s="386" t="s">
        <v>11</v>
      </c>
      <c r="B5" s="387"/>
      <c r="C5" s="387"/>
      <c r="D5" s="387"/>
      <c r="E5" s="388" t="s">
        <v>14</v>
      </c>
      <c r="F5" s="389"/>
      <c r="G5" s="389"/>
      <c r="H5" s="389"/>
      <c r="I5" s="389"/>
      <c r="J5" s="390"/>
    </row>
    <row r="6" spans="1:10" ht="45" customHeight="1" x14ac:dyDescent="0.2">
      <c r="A6" s="386" t="s">
        <v>16</v>
      </c>
      <c r="B6" s="387"/>
      <c r="C6" s="387"/>
      <c r="D6" s="387"/>
      <c r="E6" s="391" t="s">
        <v>1713</v>
      </c>
      <c r="F6" s="392"/>
      <c r="G6" s="392"/>
      <c r="H6" s="392"/>
      <c r="I6" s="392"/>
      <c r="J6" s="393"/>
    </row>
    <row r="7" spans="1:10" ht="54.75" customHeight="1" thickBot="1" x14ac:dyDescent="0.25">
      <c r="A7" s="380" t="s">
        <v>2</v>
      </c>
      <c r="B7" s="381"/>
      <c r="C7" s="381"/>
      <c r="D7" s="381"/>
      <c r="E7" s="382" t="s">
        <v>2423</v>
      </c>
      <c r="F7" s="383"/>
      <c r="G7" s="383"/>
      <c r="H7" s="383"/>
      <c r="I7" s="383"/>
      <c r="J7" s="384"/>
    </row>
    <row r="8" spans="1:10" s="2" customFormat="1" ht="15" customHeight="1" thickBot="1" x14ac:dyDescent="0.25">
      <c r="A8" s="401"/>
      <c r="B8" s="401"/>
      <c r="C8" s="401"/>
      <c r="D8" s="401"/>
      <c r="E8" s="401"/>
      <c r="F8" s="401"/>
      <c r="G8" s="401"/>
      <c r="H8" s="401"/>
      <c r="I8" s="401"/>
      <c r="J8" s="401"/>
    </row>
    <row r="9" spans="1:10" s="2" customFormat="1" ht="30" customHeight="1" x14ac:dyDescent="0.2">
      <c r="A9" s="413" t="s">
        <v>4</v>
      </c>
      <c r="B9" s="414"/>
      <c r="C9" s="414"/>
      <c r="D9" s="414"/>
      <c r="E9" s="414"/>
      <c r="F9" s="414"/>
      <c r="G9" s="414"/>
      <c r="H9" s="414"/>
      <c r="I9" s="414"/>
      <c r="J9" s="415"/>
    </row>
    <row r="10" spans="1:10" ht="30" customHeight="1" x14ac:dyDescent="0.2">
      <c r="A10" s="411" t="s">
        <v>3</v>
      </c>
      <c r="B10" s="402" t="s">
        <v>5</v>
      </c>
      <c r="C10" s="402"/>
      <c r="D10" s="403" t="s">
        <v>1</v>
      </c>
      <c r="E10" s="406" t="s">
        <v>6</v>
      </c>
      <c r="F10" s="407"/>
      <c r="G10" s="402" t="s">
        <v>17</v>
      </c>
      <c r="H10" s="402"/>
      <c r="I10" s="402" t="s">
        <v>9</v>
      </c>
      <c r="J10" s="404"/>
    </row>
    <row r="11" spans="1:10" ht="49.5" customHeight="1" x14ac:dyDescent="0.2">
      <c r="A11" s="412"/>
      <c r="B11" s="403"/>
      <c r="C11" s="403"/>
      <c r="D11" s="410"/>
      <c r="E11" s="408"/>
      <c r="F11" s="409"/>
      <c r="G11" s="16" t="s">
        <v>7</v>
      </c>
      <c r="H11" s="16" t="s">
        <v>8</v>
      </c>
      <c r="I11" s="403"/>
      <c r="J11" s="405"/>
    </row>
    <row r="12" spans="1:10" ht="49.5" customHeight="1" x14ac:dyDescent="0.2">
      <c r="A12" s="15" t="s">
        <v>18</v>
      </c>
      <c r="B12" s="368" t="s">
        <v>2425</v>
      </c>
      <c r="C12" s="369"/>
      <c r="D12" s="73" t="s">
        <v>2325</v>
      </c>
      <c r="E12" s="366" t="s">
        <v>2025</v>
      </c>
      <c r="F12" s="367"/>
      <c r="G12" s="20">
        <v>0.97750000000000004</v>
      </c>
      <c r="H12" s="37">
        <v>1.137</v>
      </c>
      <c r="I12" s="370" t="s">
        <v>2056</v>
      </c>
      <c r="J12" s="371"/>
    </row>
    <row r="13" spans="1:10" ht="49.5" customHeight="1" x14ac:dyDescent="0.2">
      <c r="A13" s="15" t="s">
        <v>18</v>
      </c>
      <c r="B13" s="368" t="s">
        <v>2314</v>
      </c>
      <c r="C13" s="369"/>
      <c r="D13" s="73" t="s">
        <v>2325</v>
      </c>
      <c r="E13" s="366" t="s">
        <v>2071</v>
      </c>
      <c r="F13" s="367"/>
      <c r="G13" s="20">
        <v>0.96050000000000002</v>
      </c>
      <c r="H13" s="37">
        <v>6.5134999999999996</v>
      </c>
      <c r="I13" s="372" t="s">
        <v>2085</v>
      </c>
      <c r="J13" s="373"/>
    </row>
    <row r="14" spans="1:10" ht="44.25" customHeight="1" x14ac:dyDescent="0.2">
      <c r="A14" s="15" t="s">
        <v>18</v>
      </c>
      <c r="B14" s="368" t="s">
        <v>2315</v>
      </c>
      <c r="C14" s="369"/>
      <c r="D14" s="73" t="s">
        <v>2325</v>
      </c>
      <c r="E14" s="366" t="s">
        <v>2326</v>
      </c>
      <c r="F14" s="367"/>
      <c r="G14" s="20">
        <v>0.97750000000000004</v>
      </c>
      <c r="H14" s="37">
        <v>0.83930137000000016</v>
      </c>
      <c r="I14" s="370" t="s">
        <v>2056</v>
      </c>
      <c r="J14" s="371"/>
    </row>
    <row r="15" spans="1:10" ht="49.5" customHeight="1" x14ac:dyDescent="0.2">
      <c r="A15" s="15" t="s">
        <v>18</v>
      </c>
      <c r="B15" s="368" t="s">
        <v>2316</v>
      </c>
      <c r="C15" s="369"/>
      <c r="D15" s="73" t="s">
        <v>2325</v>
      </c>
      <c r="E15" s="366" t="s">
        <v>2121</v>
      </c>
      <c r="F15" s="367"/>
      <c r="G15" s="20">
        <v>0.97750000000000004</v>
      </c>
      <c r="H15" s="37">
        <v>12.31414</v>
      </c>
      <c r="I15" s="370" t="s">
        <v>2056</v>
      </c>
      <c r="J15" s="371"/>
    </row>
    <row r="16" spans="1:10" ht="49.5" customHeight="1" x14ac:dyDescent="0.2">
      <c r="A16" s="15" t="s">
        <v>18</v>
      </c>
      <c r="B16" s="368" t="s">
        <v>2317</v>
      </c>
      <c r="C16" s="369"/>
      <c r="D16" s="73" t="s">
        <v>2325</v>
      </c>
      <c r="E16" s="366" t="s">
        <v>2151</v>
      </c>
      <c r="F16" s="367"/>
      <c r="G16" s="20">
        <v>0.90100000000000002</v>
      </c>
      <c r="H16" s="37">
        <v>1.1021877900000001</v>
      </c>
      <c r="I16" s="370" t="s">
        <v>2056</v>
      </c>
      <c r="J16" s="371"/>
    </row>
    <row r="17" spans="1:14" ht="30" customHeight="1" x14ac:dyDescent="0.2">
      <c r="A17" s="15" t="s">
        <v>18</v>
      </c>
      <c r="B17" s="368" t="s">
        <v>2318</v>
      </c>
      <c r="C17" s="369"/>
      <c r="D17" s="73" t="s">
        <v>2325</v>
      </c>
      <c r="E17" s="366" t="s">
        <v>2178</v>
      </c>
      <c r="F17" s="367"/>
      <c r="G17" s="20">
        <v>0.97750000000000004</v>
      </c>
      <c r="H17" s="37">
        <v>1.1524068799999998</v>
      </c>
      <c r="I17" s="370" t="s">
        <v>1949</v>
      </c>
      <c r="J17" s="371"/>
    </row>
    <row r="18" spans="1:14" ht="66" customHeight="1" x14ac:dyDescent="0.2">
      <c r="A18" s="15" t="s">
        <v>18</v>
      </c>
      <c r="B18" s="368" t="s">
        <v>2319</v>
      </c>
      <c r="C18" s="369"/>
      <c r="D18" s="73" t="s">
        <v>2325</v>
      </c>
      <c r="E18" s="366" t="s">
        <v>2203</v>
      </c>
      <c r="F18" s="367"/>
      <c r="G18" s="20">
        <v>0.92</v>
      </c>
      <c r="H18" s="37">
        <v>1.6419899900000001</v>
      </c>
      <c r="I18" s="370" t="s">
        <v>2056</v>
      </c>
      <c r="J18" s="371"/>
    </row>
    <row r="19" spans="1:14" ht="69.75" customHeight="1" x14ac:dyDescent="0.2">
      <c r="A19" s="15" t="s">
        <v>18</v>
      </c>
      <c r="B19" s="368" t="s">
        <v>2320</v>
      </c>
      <c r="C19" s="369"/>
      <c r="D19" s="73" t="s">
        <v>2325</v>
      </c>
      <c r="E19" s="366" t="s">
        <v>2227</v>
      </c>
      <c r="F19" s="367"/>
      <c r="G19" s="20">
        <v>0.92000000000000015</v>
      </c>
      <c r="H19" s="37">
        <v>0.92099999999999993</v>
      </c>
      <c r="I19" s="370" t="s">
        <v>2056</v>
      </c>
      <c r="J19" s="371"/>
    </row>
    <row r="20" spans="1:14" ht="51.75" customHeight="1" x14ac:dyDescent="0.2">
      <c r="A20" s="15" t="s">
        <v>18</v>
      </c>
      <c r="B20" s="368" t="s">
        <v>2321</v>
      </c>
      <c r="C20" s="369"/>
      <c r="D20" s="73" t="s">
        <v>2325</v>
      </c>
      <c r="E20" s="366" t="s">
        <v>2327</v>
      </c>
      <c r="F20" s="367"/>
      <c r="G20" s="20">
        <v>0.92</v>
      </c>
      <c r="H20" s="37">
        <v>0.622637</v>
      </c>
      <c r="I20" s="370" t="s">
        <v>2264</v>
      </c>
      <c r="J20" s="371"/>
    </row>
    <row r="21" spans="1:14" ht="40.5" customHeight="1" x14ac:dyDescent="0.2">
      <c r="A21" s="15" t="s">
        <v>18</v>
      </c>
      <c r="B21" s="368" t="s">
        <v>2322</v>
      </c>
      <c r="C21" s="369"/>
      <c r="D21" s="73" t="s">
        <v>2325</v>
      </c>
      <c r="E21" s="366" t="s">
        <v>2273</v>
      </c>
      <c r="F21" s="367"/>
      <c r="G21" s="20">
        <v>0.97750000000000004</v>
      </c>
      <c r="H21" s="37">
        <v>1.3513001499999999</v>
      </c>
      <c r="I21" s="370" t="s">
        <v>2056</v>
      </c>
      <c r="J21" s="371"/>
    </row>
    <row r="22" spans="1:14" ht="64.5" customHeight="1" x14ac:dyDescent="0.2">
      <c r="A22" s="15" t="s">
        <v>18</v>
      </c>
      <c r="B22" s="368" t="s">
        <v>2323</v>
      </c>
      <c r="C22" s="369"/>
      <c r="D22" s="73" t="s">
        <v>2325</v>
      </c>
      <c r="E22" s="366" t="s">
        <v>2295</v>
      </c>
      <c r="F22" s="367"/>
      <c r="G22" s="20">
        <v>0.96149109999999993</v>
      </c>
      <c r="H22" s="37">
        <v>0.36167490000000002</v>
      </c>
      <c r="I22" s="370" t="s">
        <v>2056</v>
      </c>
      <c r="J22" s="371"/>
    </row>
    <row r="23" spans="1:14" ht="64.5" customHeight="1" x14ac:dyDescent="0.2">
      <c r="A23" s="15" t="s">
        <v>18</v>
      </c>
      <c r="B23" s="368" t="s">
        <v>2324</v>
      </c>
      <c r="C23" s="369"/>
      <c r="D23" s="73" t="s">
        <v>2390</v>
      </c>
      <c r="E23" s="366" t="s">
        <v>2391</v>
      </c>
      <c r="F23" s="367"/>
      <c r="G23" s="20">
        <v>5.32</v>
      </c>
      <c r="H23" s="37">
        <v>1.33</v>
      </c>
      <c r="I23" s="370" t="s">
        <v>2392</v>
      </c>
      <c r="J23" s="371"/>
    </row>
    <row r="24" spans="1:14" x14ac:dyDescent="0.2">
      <c r="A24" s="1" t="s">
        <v>2424</v>
      </c>
      <c r="G24" s="18"/>
    </row>
    <row r="25" spans="1:14" ht="11.25" customHeight="1" x14ac:dyDescent="0.2">
      <c r="A25" s="416"/>
      <c r="B25" s="416"/>
      <c r="C25" s="416"/>
      <c r="D25" s="416"/>
      <c r="E25" s="416"/>
      <c r="F25" s="416"/>
      <c r="G25" s="416"/>
      <c r="H25" s="416"/>
      <c r="I25" s="416"/>
      <c r="J25" s="416"/>
      <c r="N25" s="18"/>
    </row>
    <row r="26" spans="1:14" ht="15" customHeight="1" x14ac:dyDescent="0.2">
      <c r="E26" s="12"/>
      <c r="F26" s="13"/>
      <c r="G26" s="13"/>
      <c r="H26" s="14"/>
    </row>
    <row r="27" spans="1:14" ht="15" customHeight="1" x14ac:dyDescent="0.2">
      <c r="E27" s="5"/>
      <c r="F27" s="6"/>
      <c r="G27" s="19"/>
      <c r="H27" s="7"/>
    </row>
    <row r="28" spans="1:14" ht="15" customHeight="1" x14ac:dyDescent="0.2">
      <c r="E28" s="5"/>
      <c r="F28" s="6"/>
      <c r="G28" s="6"/>
      <c r="H28" s="7"/>
    </row>
    <row r="29" spans="1:14" ht="15" customHeight="1" x14ac:dyDescent="0.2">
      <c r="E29" s="5"/>
      <c r="F29" s="6"/>
      <c r="G29" s="6"/>
      <c r="H29" s="7"/>
    </row>
    <row r="30" spans="1:14" ht="15" customHeight="1" x14ac:dyDescent="0.2">
      <c r="E30" s="5"/>
      <c r="F30" s="6"/>
      <c r="G30" s="6"/>
      <c r="H30" s="7"/>
    </row>
    <row r="31" spans="1:14" ht="27" customHeight="1" thickBot="1" x14ac:dyDescent="0.25">
      <c r="E31" s="8"/>
      <c r="F31" s="9"/>
      <c r="G31" s="9"/>
      <c r="H31" s="10"/>
    </row>
    <row r="34" spans="5:8" ht="12.75" customHeight="1" x14ac:dyDescent="0.2">
      <c r="E34" s="400" t="s">
        <v>15</v>
      </c>
      <c r="F34" s="400"/>
      <c r="G34" s="400"/>
      <c r="H34" s="400"/>
    </row>
    <row r="35" spans="5:8" x14ac:dyDescent="0.2">
      <c r="E35" s="400"/>
      <c r="F35" s="400"/>
      <c r="G35" s="400"/>
      <c r="H35" s="400"/>
    </row>
    <row r="36" spans="5:8" x14ac:dyDescent="0.2">
      <c r="E36" s="400"/>
      <c r="F36" s="400"/>
      <c r="G36" s="400"/>
      <c r="H36" s="400"/>
    </row>
    <row r="91" spans="11:11" x14ac:dyDescent="0.2">
      <c r="K91" s="3"/>
    </row>
    <row r="92" spans="11:11" x14ac:dyDescent="0.2">
      <c r="K92" s="3"/>
    </row>
    <row r="93" spans="11:11" x14ac:dyDescent="0.2">
      <c r="K93" s="4"/>
    </row>
    <row r="94" spans="11:11" x14ac:dyDescent="0.2">
      <c r="K94" s="4"/>
    </row>
    <row r="95" spans="11:11" x14ac:dyDescent="0.2">
      <c r="K95" s="4"/>
    </row>
    <row r="96" spans="11:11" x14ac:dyDescent="0.2">
      <c r="K96" s="4"/>
    </row>
    <row r="97" spans="11:11" x14ac:dyDescent="0.2">
      <c r="K97" s="4"/>
    </row>
  </sheetData>
  <mergeCells count="57">
    <mergeCell ref="A25:J25"/>
    <mergeCell ref="I14:J14"/>
    <mergeCell ref="B16:C16"/>
    <mergeCell ref="E16:F16"/>
    <mergeCell ref="I16:J16"/>
    <mergeCell ref="B15:C15"/>
    <mergeCell ref="E15:F15"/>
    <mergeCell ref="I15:J15"/>
    <mergeCell ref="I17:J17"/>
    <mergeCell ref="B19:C19"/>
    <mergeCell ref="E19:F19"/>
    <mergeCell ref="I19:J19"/>
    <mergeCell ref="B18:C18"/>
    <mergeCell ref="B22:C22"/>
    <mergeCell ref="E22:F22"/>
    <mergeCell ref="I22:J22"/>
    <mergeCell ref="E34:H36"/>
    <mergeCell ref="A8:J8"/>
    <mergeCell ref="B10:C11"/>
    <mergeCell ref="I10:J11"/>
    <mergeCell ref="E10:F11"/>
    <mergeCell ref="D10:D11"/>
    <mergeCell ref="G10:H10"/>
    <mergeCell ref="A10:A11"/>
    <mergeCell ref="A9:J9"/>
    <mergeCell ref="B13:C13"/>
    <mergeCell ref="B12:C12"/>
    <mergeCell ref="E12:F12"/>
    <mergeCell ref="I12:J12"/>
    <mergeCell ref="B23:C23"/>
    <mergeCell ref="E23:F23"/>
    <mergeCell ref="I23:J23"/>
    <mergeCell ref="E13:F13"/>
    <mergeCell ref="B14:C14"/>
    <mergeCell ref="E14:F14"/>
    <mergeCell ref="I13:J13"/>
    <mergeCell ref="A1:J1"/>
    <mergeCell ref="A4:J4"/>
    <mergeCell ref="A7:D7"/>
    <mergeCell ref="E7:J7"/>
    <mergeCell ref="A3:J3"/>
    <mergeCell ref="A5:D5"/>
    <mergeCell ref="E5:J5"/>
    <mergeCell ref="A6:D6"/>
    <mergeCell ref="E6:J6"/>
    <mergeCell ref="A2:E2"/>
    <mergeCell ref="F2:J2"/>
    <mergeCell ref="E17:F17"/>
    <mergeCell ref="B20:C20"/>
    <mergeCell ref="E20:F20"/>
    <mergeCell ref="I20:J20"/>
    <mergeCell ref="B21:C21"/>
    <mergeCell ref="E21:F21"/>
    <mergeCell ref="I21:J21"/>
    <mergeCell ref="E18:F18"/>
    <mergeCell ref="I18:J18"/>
    <mergeCell ref="B17:C17"/>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A23">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Z175"/>
  <sheetViews>
    <sheetView view="pageBreakPreview" zoomScale="70" zoomScaleNormal="100" zoomScaleSheetLayoutView="70" workbookViewId="0">
      <selection activeCell="A3" sqref="A3:L3"/>
    </sheetView>
  </sheetViews>
  <sheetFormatPr defaultRowHeight="12.75" outlineLevelRow="1" x14ac:dyDescent="0.2"/>
  <cols>
    <col min="1" max="1" width="5.140625" style="99" customWidth="1"/>
    <col min="2" max="2" width="9.140625" style="99"/>
    <col min="3" max="3" width="18.5703125" style="99" customWidth="1"/>
    <col min="4" max="4" width="12.5703125" style="99" customWidth="1"/>
    <col min="5" max="6" width="9.7109375" style="99" customWidth="1"/>
    <col min="7" max="7" width="10" style="99" customWidth="1"/>
    <col min="8" max="11" width="9.7109375" style="99" customWidth="1"/>
    <col min="12" max="12" width="16" style="99" customWidth="1"/>
    <col min="13" max="13" width="11" style="99" bestFit="1" customWidth="1"/>
    <col min="14" max="14" width="0" style="99" hidden="1" customWidth="1"/>
    <col min="15" max="15" width="13.140625" style="99" bestFit="1" customWidth="1"/>
    <col min="16" max="16384" width="9.140625" style="99"/>
  </cols>
  <sheetData>
    <row r="1" spans="1:12" ht="41.25" customHeight="1" x14ac:dyDescent="0.2">
      <c r="A1" s="606" t="s">
        <v>1802</v>
      </c>
      <c r="B1" s="607"/>
      <c r="C1" s="607"/>
      <c r="D1" s="607"/>
      <c r="E1" s="607"/>
      <c r="F1" s="607"/>
      <c r="G1" s="607"/>
      <c r="H1" s="607"/>
      <c r="I1" s="607"/>
      <c r="J1" s="607"/>
      <c r="K1" s="607"/>
      <c r="L1" s="608"/>
    </row>
    <row r="2" spans="1:12" ht="30" customHeight="1" thickBot="1" x14ac:dyDescent="0.25">
      <c r="A2" s="100">
        <v>1</v>
      </c>
      <c r="B2" s="609" t="s">
        <v>1804</v>
      </c>
      <c r="C2" s="609"/>
      <c r="D2" s="609"/>
      <c r="E2" s="610"/>
      <c r="F2" s="611" t="s">
        <v>2315</v>
      </c>
      <c r="G2" s="611"/>
      <c r="H2" s="611"/>
      <c r="I2" s="611"/>
      <c r="J2" s="611"/>
      <c r="K2" s="611"/>
      <c r="L2" s="612"/>
    </row>
    <row r="3" spans="1:12" ht="15" customHeight="1" thickBot="1" x14ac:dyDescent="0.25">
      <c r="A3" s="594"/>
      <c r="B3" s="595"/>
      <c r="C3" s="595"/>
      <c r="D3" s="595"/>
      <c r="E3" s="595"/>
      <c r="F3" s="595"/>
      <c r="G3" s="595"/>
      <c r="H3" s="595"/>
      <c r="I3" s="595"/>
      <c r="J3" s="595"/>
      <c r="K3" s="595"/>
      <c r="L3" s="596"/>
    </row>
    <row r="4" spans="1:12" ht="30" customHeight="1" x14ac:dyDescent="0.25">
      <c r="A4" s="569" t="s">
        <v>0</v>
      </c>
      <c r="B4" s="570"/>
      <c r="C4" s="570"/>
      <c r="D4" s="570"/>
      <c r="E4" s="570"/>
      <c r="F4" s="570"/>
      <c r="G4" s="570"/>
      <c r="H4" s="570"/>
      <c r="I4" s="570"/>
      <c r="J4" s="570"/>
      <c r="K4" s="613"/>
      <c r="L4" s="614"/>
    </row>
    <row r="5" spans="1:12" ht="30" customHeight="1" x14ac:dyDescent="0.2">
      <c r="A5" s="118">
        <v>2</v>
      </c>
      <c r="B5" s="577" t="s">
        <v>1806</v>
      </c>
      <c r="C5" s="577"/>
      <c r="D5" s="577"/>
      <c r="E5" s="793" t="s">
        <v>2326</v>
      </c>
      <c r="F5" s="794"/>
      <c r="G5" s="794"/>
      <c r="H5" s="794"/>
      <c r="I5" s="794"/>
      <c r="J5" s="794"/>
      <c r="K5" s="794"/>
      <c r="L5" s="795"/>
    </row>
    <row r="6" spans="1:12" ht="30" customHeight="1" x14ac:dyDescent="0.2">
      <c r="A6" s="590">
        <v>3</v>
      </c>
      <c r="B6" s="577" t="s">
        <v>1808</v>
      </c>
      <c r="C6" s="577"/>
      <c r="D6" s="577"/>
      <c r="E6" s="615" t="s">
        <v>2095</v>
      </c>
      <c r="F6" s="615"/>
      <c r="G6" s="615"/>
      <c r="H6" s="615"/>
      <c r="I6" s="615"/>
      <c r="J6" s="615"/>
      <c r="K6" s="615"/>
      <c r="L6" s="616"/>
    </row>
    <row r="7" spans="1:12" ht="30" customHeight="1" x14ac:dyDescent="0.2">
      <c r="A7" s="590"/>
      <c r="B7" s="577"/>
      <c r="C7" s="577"/>
      <c r="D7" s="577"/>
      <c r="E7" s="101" t="s">
        <v>1810</v>
      </c>
      <c r="F7" s="593" t="s">
        <v>2096</v>
      </c>
      <c r="G7" s="593"/>
      <c r="H7" s="593"/>
      <c r="I7" s="101" t="s">
        <v>1811</v>
      </c>
      <c r="J7" s="587" t="s">
        <v>2097</v>
      </c>
      <c r="K7" s="588"/>
      <c r="L7" s="589"/>
    </row>
    <row r="8" spans="1:12" ht="30" hidden="1" customHeight="1" outlineLevel="1" x14ac:dyDescent="0.2">
      <c r="A8" s="597" t="s">
        <v>2029</v>
      </c>
      <c r="B8" s="598" t="s">
        <v>2030</v>
      </c>
      <c r="C8" s="598"/>
      <c r="D8" s="598"/>
      <c r="E8" s="549" t="s">
        <v>2031</v>
      </c>
      <c r="F8" s="549"/>
      <c r="G8" s="593" t="s">
        <v>93</v>
      </c>
      <c r="H8" s="593"/>
      <c r="I8" s="593"/>
      <c r="J8" s="593"/>
      <c r="K8" s="593"/>
      <c r="L8" s="792"/>
    </row>
    <row r="9" spans="1:12" ht="30" hidden="1" customHeight="1" outlineLevel="1" x14ac:dyDescent="0.2">
      <c r="A9" s="597"/>
      <c r="B9" s="598"/>
      <c r="C9" s="598"/>
      <c r="D9" s="598"/>
      <c r="E9" s="133" t="s">
        <v>1810</v>
      </c>
      <c r="F9" s="593" t="s">
        <v>2096</v>
      </c>
      <c r="G9" s="593"/>
      <c r="H9" s="593"/>
      <c r="I9" s="133" t="s">
        <v>2033</v>
      </c>
      <c r="J9" s="587" t="s">
        <v>325</v>
      </c>
      <c r="K9" s="588"/>
      <c r="L9" s="589"/>
    </row>
    <row r="10" spans="1:12" ht="30" customHeight="1" collapsed="1" x14ac:dyDescent="0.2">
      <c r="A10" s="590">
        <v>4</v>
      </c>
      <c r="B10" s="577" t="s">
        <v>1812</v>
      </c>
      <c r="C10" s="577"/>
      <c r="D10" s="577"/>
      <c r="E10" s="615" t="s">
        <v>1813</v>
      </c>
      <c r="F10" s="615"/>
      <c r="G10" s="615"/>
      <c r="H10" s="615"/>
      <c r="I10" s="615"/>
      <c r="J10" s="615"/>
      <c r="K10" s="615"/>
      <c r="L10" s="616"/>
    </row>
    <row r="11" spans="1:12" ht="30" customHeight="1" x14ac:dyDescent="0.2">
      <c r="A11" s="590"/>
      <c r="B11" s="577"/>
      <c r="C11" s="577"/>
      <c r="D11" s="577"/>
      <c r="E11" s="101" t="s">
        <v>1810</v>
      </c>
      <c r="F11" s="593"/>
      <c r="G11" s="593"/>
      <c r="H11" s="593"/>
      <c r="I11" s="101" t="s">
        <v>1811</v>
      </c>
      <c r="J11" s="587"/>
      <c r="K11" s="588"/>
      <c r="L11" s="589"/>
    </row>
    <row r="12" spans="1:12" ht="30" customHeight="1" x14ac:dyDescent="0.2">
      <c r="A12" s="118">
        <v>5</v>
      </c>
      <c r="B12" s="577" t="s">
        <v>11</v>
      </c>
      <c r="C12" s="577"/>
      <c r="D12" s="577"/>
      <c r="E12" s="601" t="s">
        <v>14</v>
      </c>
      <c r="F12" s="601"/>
      <c r="G12" s="601"/>
      <c r="H12" s="601"/>
      <c r="I12" s="601"/>
      <c r="J12" s="601"/>
      <c r="K12" s="602"/>
      <c r="L12" s="603"/>
    </row>
    <row r="13" spans="1:12" ht="33" customHeight="1" x14ac:dyDescent="0.2">
      <c r="A13" s="118">
        <v>6</v>
      </c>
      <c r="B13" s="577" t="s">
        <v>1815</v>
      </c>
      <c r="C13" s="577"/>
      <c r="D13" s="577"/>
      <c r="E13" s="604" t="s">
        <v>1816</v>
      </c>
      <c r="F13" s="604"/>
      <c r="G13" s="604"/>
      <c r="H13" s="604"/>
      <c r="I13" s="604"/>
      <c r="J13" s="604"/>
      <c r="K13" s="604"/>
      <c r="L13" s="605"/>
    </row>
    <row r="14" spans="1:12" ht="30" customHeight="1" x14ac:dyDescent="0.2">
      <c r="A14" s="118">
        <v>7</v>
      </c>
      <c r="B14" s="577" t="s">
        <v>1817</v>
      </c>
      <c r="C14" s="577"/>
      <c r="D14" s="577"/>
      <c r="E14" s="585" t="s">
        <v>1818</v>
      </c>
      <c r="F14" s="585"/>
      <c r="G14" s="585"/>
      <c r="H14" s="585"/>
      <c r="I14" s="585"/>
      <c r="J14" s="585"/>
      <c r="K14" s="585"/>
      <c r="L14" s="586"/>
    </row>
    <row r="15" spans="1:12" ht="30" customHeight="1" x14ac:dyDescent="0.2">
      <c r="A15" s="118">
        <v>8</v>
      </c>
      <c r="B15" s="577" t="s">
        <v>1819</v>
      </c>
      <c r="C15" s="577"/>
      <c r="D15" s="577"/>
      <c r="E15" s="578" t="s">
        <v>1814</v>
      </c>
      <c r="F15" s="578"/>
      <c r="G15" s="578"/>
      <c r="H15" s="578"/>
      <c r="I15" s="578"/>
      <c r="J15" s="578"/>
      <c r="K15" s="578"/>
      <c r="L15" s="579"/>
    </row>
    <row r="16" spans="1:12" ht="54.75" customHeight="1" thickBot="1" x14ac:dyDescent="0.25">
      <c r="A16" s="118">
        <v>9</v>
      </c>
      <c r="B16" s="577" t="s">
        <v>2</v>
      </c>
      <c r="C16" s="577"/>
      <c r="D16" s="577"/>
      <c r="E16" s="580" t="s">
        <v>2035</v>
      </c>
      <c r="F16" s="580"/>
      <c r="G16" s="580"/>
      <c r="H16" s="580"/>
      <c r="I16" s="580"/>
      <c r="J16" s="580"/>
      <c r="K16" s="580"/>
      <c r="L16" s="581"/>
    </row>
    <row r="17" spans="1:26" ht="64.5" hidden="1" customHeight="1" outlineLevel="1" thickBot="1" x14ac:dyDescent="0.25">
      <c r="A17" s="134" t="s">
        <v>2036</v>
      </c>
      <c r="B17" s="582" t="s">
        <v>2037</v>
      </c>
      <c r="C17" s="582"/>
      <c r="D17" s="582"/>
      <c r="E17" s="791" t="s">
        <v>2098</v>
      </c>
      <c r="F17" s="583"/>
      <c r="G17" s="583"/>
      <c r="H17" s="583"/>
      <c r="I17" s="583"/>
      <c r="J17" s="583"/>
      <c r="K17" s="583"/>
      <c r="L17" s="584"/>
    </row>
    <row r="18" spans="1:26" ht="15" customHeight="1" collapsed="1" thickBot="1" x14ac:dyDescent="0.25">
      <c r="A18" s="594"/>
      <c r="B18" s="595"/>
      <c r="C18" s="595"/>
      <c r="D18" s="595"/>
      <c r="E18" s="595"/>
      <c r="F18" s="595"/>
      <c r="G18" s="595"/>
      <c r="H18" s="595"/>
      <c r="I18" s="595"/>
      <c r="J18" s="595"/>
      <c r="K18" s="595"/>
      <c r="L18" s="596"/>
    </row>
    <row r="19" spans="1:26" ht="30" customHeight="1" x14ac:dyDescent="0.2">
      <c r="A19" s="569" t="s">
        <v>1820</v>
      </c>
      <c r="B19" s="570"/>
      <c r="C19" s="570"/>
      <c r="D19" s="570"/>
      <c r="E19" s="570"/>
      <c r="F19" s="570"/>
      <c r="G19" s="570"/>
      <c r="H19" s="570"/>
      <c r="I19" s="570"/>
      <c r="J19" s="570"/>
      <c r="K19" s="570"/>
      <c r="L19" s="571"/>
    </row>
    <row r="20" spans="1:26" ht="41.25" customHeight="1" x14ac:dyDescent="0.2">
      <c r="A20" s="118">
        <v>10</v>
      </c>
      <c r="B20" s="546" t="s">
        <v>1821</v>
      </c>
      <c r="C20" s="546"/>
      <c r="D20" s="572" t="s">
        <v>1896</v>
      </c>
      <c r="E20" s="572"/>
      <c r="F20" s="572"/>
      <c r="G20" s="572"/>
      <c r="H20" s="572"/>
      <c r="I20" s="572"/>
      <c r="J20" s="572"/>
      <c r="K20" s="572"/>
      <c r="L20" s="573"/>
    </row>
    <row r="21" spans="1:26" ht="40.5" customHeight="1" thickBot="1" x14ac:dyDescent="0.25">
      <c r="A21" s="127">
        <v>11</v>
      </c>
      <c r="B21" s="574" t="s">
        <v>1823</v>
      </c>
      <c r="C21" s="574"/>
      <c r="D21" s="575" t="s">
        <v>1911</v>
      </c>
      <c r="E21" s="575"/>
      <c r="F21" s="575"/>
      <c r="G21" s="575"/>
      <c r="H21" s="575"/>
      <c r="I21" s="575"/>
      <c r="J21" s="575"/>
      <c r="K21" s="575"/>
      <c r="L21" s="576"/>
    </row>
    <row r="22" spans="1:26" ht="15" customHeight="1" thickBot="1" x14ac:dyDescent="0.25">
      <c r="A22" s="508"/>
      <c r="B22" s="508"/>
      <c r="C22" s="508"/>
      <c r="D22" s="508"/>
      <c r="E22" s="508"/>
      <c r="F22" s="508"/>
      <c r="G22" s="508"/>
      <c r="H22" s="508"/>
      <c r="I22" s="508"/>
      <c r="J22" s="508"/>
      <c r="K22" s="508"/>
      <c r="L22" s="508"/>
    </row>
    <row r="23" spans="1:26" ht="30" customHeight="1" x14ac:dyDescent="0.2">
      <c r="A23" s="121">
        <v>12</v>
      </c>
      <c r="B23" s="566" t="s">
        <v>1825</v>
      </c>
      <c r="C23" s="566"/>
      <c r="D23" s="567" t="s">
        <v>1826</v>
      </c>
      <c r="E23" s="567"/>
      <c r="F23" s="567"/>
      <c r="G23" s="567"/>
      <c r="H23" s="567"/>
      <c r="I23" s="567"/>
      <c r="J23" s="567"/>
      <c r="K23" s="567"/>
      <c r="L23" s="568"/>
    </row>
    <row r="24" spans="1:26" ht="30" customHeight="1" x14ac:dyDescent="0.2">
      <c r="A24" s="122">
        <v>13</v>
      </c>
      <c r="B24" s="546" t="s">
        <v>1827</v>
      </c>
      <c r="C24" s="546"/>
      <c r="D24" s="560" t="s">
        <v>1828</v>
      </c>
      <c r="E24" s="560"/>
      <c r="F24" s="560"/>
      <c r="G24" s="560"/>
      <c r="H24" s="560"/>
      <c r="I24" s="560"/>
      <c r="J24" s="560"/>
      <c r="K24" s="560"/>
      <c r="L24" s="561"/>
    </row>
    <row r="25" spans="1:26" ht="63" customHeight="1" x14ac:dyDescent="0.2">
      <c r="A25" s="122">
        <v>14</v>
      </c>
      <c r="B25" s="546" t="s">
        <v>1829</v>
      </c>
      <c r="C25" s="546"/>
      <c r="D25" s="560" t="s">
        <v>1830</v>
      </c>
      <c r="E25" s="560"/>
      <c r="F25" s="560"/>
      <c r="G25" s="560"/>
      <c r="H25" s="560"/>
      <c r="I25" s="560"/>
      <c r="J25" s="560"/>
      <c r="K25" s="560"/>
      <c r="L25" s="561"/>
    </row>
    <row r="26" spans="1:26" ht="81.75" customHeight="1" x14ac:dyDescent="0.2">
      <c r="A26" s="122">
        <v>15</v>
      </c>
      <c r="B26" s="546" t="s">
        <v>1831</v>
      </c>
      <c r="C26" s="546"/>
      <c r="D26" s="560" t="s">
        <v>2099</v>
      </c>
      <c r="E26" s="560"/>
      <c r="F26" s="560"/>
      <c r="G26" s="560"/>
      <c r="H26" s="560"/>
      <c r="I26" s="560"/>
      <c r="J26" s="560"/>
      <c r="K26" s="560"/>
      <c r="L26" s="561"/>
    </row>
    <row r="27" spans="1:26" ht="167.25" customHeight="1" x14ac:dyDescent="0.2">
      <c r="A27" s="122">
        <v>16</v>
      </c>
      <c r="B27" s="546" t="s">
        <v>1832</v>
      </c>
      <c r="C27" s="546"/>
      <c r="D27" s="560" t="s">
        <v>2100</v>
      </c>
      <c r="E27" s="560"/>
      <c r="F27" s="560"/>
      <c r="G27" s="560"/>
      <c r="H27" s="560"/>
      <c r="I27" s="560"/>
      <c r="J27" s="560"/>
      <c r="K27" s="560"/>
      <c r="L27" s="561"/>
    </row>
    <row r="28" spans="1:26" ht="180.75" customHeight="1" x14ac:dyDescent="0.2">
      <c r="A28" s="122">
        <v>17</v>
      </c>
      <c r="B28" s="564" t="s">
        <v>1834</v>
      </c>
      <c r="C28" s="565"/>
      <c r="D28" s="560" t="s">
        <v>2101</v>
      </c>
      <c r="E28" s="560"/>
      <c r="F28" s="560"/>
      <c r="G28" s="560"/>
      <c r="H28" s="560"/>
      <c r="I28" s="560"/>
      <c r="J28" s="560"/>
      <c r="K28" s="560"/>
      <c r="L28" s="561"/>
    </row>
    <row r="29" spans="1:26" ht="213.75" customHeight="1" thickBot="1" x14ac:dyDescent="0.25">
      <c r="A29" s="127">
        <v>18</v>
      </c>
      <c r="B29" s="525" t="s">
        <v>1835</v>
      </c>
      <c r="C29" s="525"/>
      <c r="D29" s="786" t="s">
        <v>2102</v>
      </c>
      <c r="E29" s="786"/>
      <c r="F29" s="786"/>
      <c r="G29" s="786"/>
      <c r="H29" s="786"/>
      <c r="I29" s="786"/>
      <c r="J29" s="786"/>
      <c r="K29" s="786"/>
      <c r="L29" s="787"/>
    </row>
    <row r="30" spans="1:26" ht="15.75" customHeight="1" thickBot="1" x14ac:dyDescent="0.25">
      <c r="A30" s="508"/>
      <c r="B30" s="508"/>
      <c r="C30" s="508"/>
      <c r="D30" s="508"/>
      <c r="E30" s="508"/>
      <c r="F30" s="508"/>
      <c r="G30" s="508"/>
      <c r="H30" s="508"/>
      <c r="I30" s="508"/>
      <c r="J30" s="508"/>
      <c r="K30" s="508"/>
      <c r="L30" s="508"/>
    </row>
    <row r="31" spans="1:26" ht="342.75" customHeight="1" x14ac:dyDescent="0.2">
      <c r="A31" s="121">
        <v>19</v>
      </c>
      <c r="B31" s="557" t="s">
        <v>1836</v>
      </c>
      <c r="C31" s="557"/>
      <c r="D31" s="788" t="s">
        <v>2103</v>
      </c>
      <c r="E31" s="789"/>
      <c r="F31" s="789"/>
      <c r="G31" s="789"/>
      <c r="H31" s="789"/>
      <c r="I31" s="789"/>
      <c r="J31" s="789"/>
      <c r="K31" s="789"/>
      <c r="L31" s="790"/>
      <c r="Z31" s="99" t="s">
        <v>2104</v>
      </c>
    </row>
    <row r="32" spans="1:26" ht="348.75" customHeight="1" x14ac:dyDescent="0.2">
      <c r="A32" s="122">
        <v>20</v>
      </c>
      <c r="B32" s="524" t="s">
        <v>1837</v>
      </c>
      <c r="C32" s="524"/>
      <c r="D32" s="780" t="s">
        <v>2105</v>
      </c>
      <c r="E32" s="781"/>
      <c r="F32" s="781"/>
      <c r="G32" s="781"/>
      <c r="H32" s="781"/>
      <c r="I32" s="781"/>
      <c r="J32" s="781"/>
      <c r="K32" s="781"/>
      <c r="L32" s="782"/>
      <c r="N32" s="99" t="s">
        <v>1838</v>
      </c>
    </row>
    <row r="33" spans="1:15" ht="165.75" customHeight="1" thickBot="1" x14ac:dyDescent="0.25">
      <c r="A33" s="122">
        <v>21</v>
      </c>
      <c r="B33" s="546" t="s">
        <v>1839</v>
      </c>
      <c r="C33" s="546"/>
      <c r="D33" s="778" t="s">
        <v>2106</v>
      </c>
      <c r="E33" s="778"/>
      <c r="F33" s="778"/>
      <c r="G33" s="778"/>
      <c r="H33" s="778"/>
      <c r="I33" s="778"/>
      <c r="J33" s="778"/>
      <c r="K33" s="778"/>
      <c r="L33" s="779"/>
      <c r="N33" s="99" t="s">
        <v>1805</v>
      </c>
    </row>
    <row r="34" spans="1:15" ht="198.75" hidden="1" customHeight="1" outlineLevel="1" x14ac:dyDescent="0.2">
      <c r="A34" s="135" t="s">
        <v>2047</v>
      </c>
      <c r="B34" s="549" t="s">
        <v>2048</v>
      </c>
      <c r="C34" s="549"/>
      <c r="D34" s="780" t="s">
        <v>2107</v>
      </c>
      <c r="E34" s="781"/>
      <c r="F34" s="781"/>
      <c r="G34" s="781"/>
      <c r="H34" s="781"/>
      <c r="I34" s="781"/>
      <c r="J34" s="781"/>
      <c r="K34" s="781"/>
      <c r="L34" s="782"/>
    </row>
    <row r="35" spans="1:15" ht="159" hidden="1" customHeight="1" outlineLevel="1" thickBot="1" x14ac:dyDescent="0.25">
      <c r="A35" s="136" t="s">
        <v>2051</v>
      </c>
      <c r="B35" s="552" t="s">
        <v>2052</v>
      </c>
      <c r="C35" s="552"/>
      <c r="D35" s="783" t="s">
        <v>2108</v>
      </c>
      <c r="E35" s="784"/>
      <c r="F35" s="784"/>
      <c r="G35" s="784"/>
      <c r="H35" s="784"/>
      <c r="I35" s="784"/>
      <c r="J35" s="784"/>
      <c r="K35" s="784"/>
      <c r="L35" s="785"/>
    </row>
    <row r="36" spans="1:15" ht="13.5" collapsed="1" thickBot="1" x14ac:dyDescent="0.25">
      <c r="A36" s="508"/>
      <c r="B36" s="508"/>
      <c r="C36" s="508"/>
      <c r="D36" s="508"/>
      <c r="E36" s="508"/>
      <c r="F36" s="508"/>
      <c r="G36" s="508"/>
      <c r="H36" s="508"/>
      <c r="I36" s="508"/>
      <c r="J36" s="508"/>
      <c r="K36" s="508"/>
      <c r="L36" s="508"/>
    </row>
    <row r="37" spans="1:15" ht="48.75" customHeight="1" x14ac:dyDescent="0.2">
      <c r="A37" s="113">
        <v>22</v>
      </c>
      <c r="B37" s="537" t="s">
        <v>1944</v>
      </c>
      <c r="C37" s="537"/>
      <c r="D37" s="538" t="s">
        <v>1945</v>
      </c>
      <c r="E37" s="538"/>
      <c r="F37" s="776" t="s">
        <v>2109</v>
      </c>
      <c r="G37" s="777"/>
      <c r="H37" s="541" t="s">
        <v>1946</v>
      </c>
      <c r="I37" s="542"/>
      <c r="J37" s="543" t="s">
        <v>2110</v>
      </c>
      <c r="K37" s="544"/>
      <c r="L37" s="545"/>
    </row>
    <row r="38" spans="1:15" ht="44.25" customHeight="1" thickBot="1" x14ac:dyDescent="0.25">
      <c r="A38" s="127">
        <v>23</v>
      </c>
      <c r="B38" s="532" t="s">
        <v>1947</v>
      </c>
      <c r="C38" s="533"/>
      <c r="D38" s="773" t="s">
        <v>2056</v>
      </c>
      <c r="E38" s="774"/>
      <c r="F38" s="774"/>
      <c r="G38" s="774"/>
      <c r="H38" s="774"/>
      <c r="I38" s="774"/>
      <c r="J38" s="774"/>
      <c r="K38" s="774"/>
      <c r="L38" s="775"/>
    </row>
    <row r="39" spans="1:15" ht="15" customHeight="1" thickBot="1" x14ac:dyDescent="0.25">
      <c r="A39" s="508"/>
      <c r="B39" s="508"/>
      <c r="C39" s="508"/>
      <c r="D39" s="508"/>
      <c r="E39" s="508"/>
      <c r="F39" s="508"/>
      <c r="G39" s="508"/>
      <c r="H39" s="508"/>
      <c r="I39" s="508"/>
      <c r="J39" s="508"/>
      <c r="K39" s="508"/>
      <c r="L39" s="508"/>
    </row>
    <row r="40" spans="1:15" ht="30" customHeight="1" x14ac:dyDescent="0.2">
      <c r="A40" s="536" t="s">
        <v>1842</v>
      </c>
      <c r="B40" s="527"/>
      <c r="C40" s="527"/>
      <c r="D40" s="85" t="s">
        <v>1843</v>
      </c>
      <c r="E40" s="85">
        <v>2017</v>
      </c>
      <c r="F40" s="85">
        <v>2018</v>
      </c>
      <c r="G40" s="85">
        <v>2019</v>
      </c>
      <c r="H40" s="85">
        <v>2020</v>
      </c>
      <c r="I40" s="85">
        <v>2021</v>
      </c>
      <c r="J40" s="85">
        <v>2022</v>
      </c>
      <c r="K40" s="85">
        <v>2023</v>
      </c>
      <c r="L40" s="86" t="s">
        <v>1844</v>
      </c>
    </row>
    <row r="41" spans="1:15" ht="45" customHeight="1" x14ac:dyDescent="0.2">
      <c r="A41" s="122">
        <v>24</v>
      </c>
      <c r="B41" s="524" t="s">
        <v>1845</v>
      </c>
      <c r="C41" s="524"/>
      <c r="D41" s="111">
        <v>666801.37</v>
      </c>
      <c r="E41" s="190">
        <v>12000</v>
      </c>
      <c r="F41" s="190">
        <v>1138000</v>
      </c>
      <c r="G41" s="119">
        <v>0</v>
      </c>
      <c r="H41" s="119">
        <v>0</v>
      </c>
      <c r="I41" s="119">
        <v>0</v>
      </c>
      <c r="J41" s="119">
        <v>0</v>
      </c>
      <c r="K41" s="119">
        <v>0</v>
      </c>
      <c r="L41" s="191">
        <f>SUM(D41:K41)</f>
        <v>1816801.37</v>
      </c>
    </row>
    <row r="42" spans="1:15" ht="45" customHeight="1" x14ac:dyDescent="0.2">
      <c r="A42" s="122">
        <v>25</v>
      </c>
      <c r="B42" s="524" t="s">
        <v>1847</v>
      </c>
      <c r="C42" s="524"/>
      <c r="D42" s="192">
        <v>0</v>
      </c>
      <c r="E42" s="193">
        <v>12000</v>
      </c>
      <c r="F42" s="193">
        <v>1138000</v>
      </c>
      <c r="G42" s="123">
        <v>0</v>
      </c>
      <c r="H42" s="123">
        <v>0</v>
      </c>
      <c r="I42" s="123">
        <v>0</v>
      </c>
      <c r="J42" s="123">
        <v>0</v>
      </c>
      <c r="K42" s="123">
        <v>0</v>
      </c>
      <c r="L42" s="194">
        <f>SUM(D42:K42)</f>
        <v>1150000</v>
      </c>
    </row>
    <row r="43" spans="1:15" ht="45" hidden="1" customHeight="1" outlineLevel="1" x14ac:dyDescent="0.2">
      <c r="A43" s="137" t="s">
        <v>2057</v>
      </c>
      <c r="B43" s="523" t="s">
        <v>2058</v>
      </c>
      <c r="C43" s="523"/>
      <c r="D43" s="192">
        <v>0</v>
      </c>
      <c r="E43" s="193">
        <v>12000</v>
      </c>
      <c r="F43" s="193">
        <v>1138000</v>
      </c>
      <c r="G43" s="123">
        <v>0</v>
      </c>
      <c r="H43" s="123">
        <v>0</v>
      </c>
      <c r="I43" s="123">
        <v>0</v>
      </c>
      <c r="J43" s="123">
        <v>0</v>
      </c>
      <c r="K43" s="123">
        <v>0</v>
      </c>
      <c r="L43" s="194">
        <v>1150000</v>
      </c>
      <c r="M43" s="195">
        <f>(F43-F44)</f>
        <v>170700</v>
      </c>
    </row>
    <row r="44" spans="1:15" ht="45" customHeight="1" collapsed="1" x14ac:dyDescent="0.2">
      <c r="A44" s="122">
        <v>26</v>
      </c>
      <c r="B44" s="524" t="s">
        <v>1849</v>
      </c>
      <c r="C44" s="524"/>
      <c r="D44" s="119">
        <v>0</v>
      </c>
      <c r="E44" s="190">
        <v>10200</v>
      </c>
      <c r="F44" s="190">
        <v>967300</v>
      </c>
      <c r="G44" s="119">
        <v>0</v>
      </c>
      <c r="H44" s="119">
        <v>0</v>
      </c>
      <c r="I44" s="119">
        <v>0</v>
      </c>
      <c r="J44" s="119">
        <v>0</v>
      </c>
      <c r="K44" s="119">
        <v>0</v>
      </c>
      <c r="L44" s="191">
        <f>SUM(D44:K44)</f>
        <v>977500</v>
      </c>
      <c r="M44" s="195"/>
      <c r="O44" s="138"/>
    </row>
    <row r="45" spans="1:15" ht="45" customHeight="1" thickBot="1" x14ac:dyDescent="0.25">
      <c r="A45" s="127">
        <v>27</v>
      </c>
      <c r="B45" s="525" t="s">
        <v>1851</v>
      </c>
      <c r="C45" s="525"/>
      <c r="D45" s="112">
        <v>0</v>
      </c>
      <c r="E45" s="112">
        <f t="shared" ref="E45:F45" si="0">E44/E42</f>
        <v>0.85</v>
      </c>
      <c r="F45" s="112">
        <f t="shared" si="0"/>
        <v>0.85</v>
      </c>
      <c r="G45" s="112">
        <v>0</v>
      </c>
      <c r="H45" s="112">
        <v>0</v>
      </c>
      <c r="I45" s="112">
        <v>0</v>
      </c>
      <c r="J45" s="112">
        <v>0</v>
      </c>
      <c r="K45" s="112">
        <v>0</v>
      </c>
      <c r="L45" s="196">
        <f>L44/L42</f>
        <v>0.85</v>
      </c>
    </row>
    <row r="46" spans="1:15" ht="13.5" thickBot="1" x14ac:dyDescent="0.25">
      <c r="A46" s="526"/>
      <c r="B46" s="526"/>
      <c r="C46" s="526"/>
      <c r="D46" s="526"/>
      <c r="E46" s="526"/>
      <c r="F46" s="526"/>
      <c r="G46" s="526"/>
      <c r="H46" s="526"/>
      <c r="I46" s="526"/>
      <c r="J46" s="526"/>
      <c r="K46" s="526"/>
      <c r="L46" s="526"/>
    </row>
    <row r="47" spans="1:15" ht="30" customHeight="1" x14ac:dyDescent="0.2">
      <c r="A47" s="752">
        <v>28</v>
      </c>
      <c r="B47" s="541" t="s">
        <v>1852</v>
      </c>
      <c r="C47" s="754"/>
      <c r="D47" s="754"/>
      <c r="E47" s="754"/>
      <c r="F47" s="754"/>
      <c r="G47" s="754"/>
      <c r="H47" s="754"/>
      <c r="I47" s="754"/>
      <c r="J47" s="754"/>
      <c r="K47" s="754"/>
      <c r="L47" s="755"/>
    </row>
    <row r="48" spans="1:15" ht="30" customHeight="1" x14ac:dyDescent="0.2">
      <c r="A48" s="753"/>
      <c r="B48" s="516" t="s">
        <v>1853</v>
      </c>
      <c r="C48" s="517"/>
      <c r="D48" s="516" t="s">
        <v>1854</v>
      </c>
      <c r="E48" s="530"/>
      <c r="F48" s="530"/>
      <c r="G48" s="530"/>
      <c r="H48" s="530"/>
      <c r="I48" s="530"/>
      <c r="J48" s="517"/>
      <c r="K48" s="516" t="s">
        <v>1855</v>
      </c>
      <c r="L48" s="531"/>
    </row>
    <row r="49" spans="1:12" ht="30" customHeight="1" x14ac:dyDescent="0.2">
      <c r="A49" s="753"/>
      <c r="B49" s="503" t="s">
        <v>2111</v>
      </c>
      <c r="C49" s="756"/>
      <c r="D49" s="503" t="s">
        <v>2112</v>
      </c>
      <c r="E49" s="763"/>
      <c r="F49" s="763"/>
      <c r="G49" s="763"/>
      <c r="H49" s="763"/>
      <c r="I49" s="763"/>
      <c r="J49" s="764"/>
      <c r="K49" s="765">
        <v>666801.37</v>
      </c>
      <c r="L49" s="766"/>
    </row>
    <row r="50" spans="1:12" ht="33" customHeight="1" x14ac:dyDescent="0.2">
      <c r="A50" s="753"/>
      <c r="B50" s="767" t="s">
        <v>2113</v>
      </c>
      <c r="C50" s="768"/>
      <c r="D50" s="503" t="s">
        <v>2114</v>
      </c>
      <c r="E50" s="504"/>
      <c r="F50" s="504"/>
      <c r="G50" s="504"/>
      <c r="H50" s="504"/>
      <c r="I50" s="504"/>
      <c r="J50" s="505"/>
      <c r="K50" s="769">
        <v>10000</v>
      </c>
      <c r="L50" s="770"/>
    </row>
    <row r="51" spans="1:12" ht="42" customHeight="1" x14ac:dyDescent="0.2">
      <c r="A51" s="753"/>
      <c r="B51" s="761" t="s">
        <v>2115</v>
      </c>
      <c r="C51" s="762"/>
      <c r="D51" s="503" t="s">
        <v>2116</v>
      </c>
      <c r="E51" s="504"/>
      <c r="F51" s="504"/>
      <c r="G51" s="504"/>
      <c r="H51" s="504"/>
      <c r="I51" s="504"/>
      <c r="J51" s="505"/>
      <c r="K51" s="771">
        <v>0</v>
      </c>
      <c r="L51" s="772"/>
    </row>
    <row r="52" spans="1:12" ht="30" customHeight="1" x14ac:dyDescent="0.2">
      <c r="A52" s="753"/>
      <c r="B52" s="757" t="s">
        <v>2117</v>
      </c>
      <c r="C52" s="758"/>
      <c r="D52" s="503" t="s">
        <v>2118</v>
      </c>
      <c r="E52" s="504"/>
      <c r="F52" s="504"/>
      <c r="G52" s="504"/>
      <c r="H52" s="504"/>
      <c r="I52" s="504"/>
      <c r="J52" s="505"/>
      <c r="K52" s="759">
        <v>1138000</v>
      </c>
      <c r="L52" s="760"/>
    </row>
    <row r="53" spans="1:12" ht="30" customHeight="1" thickBot="1" x14ac:dyDescent="0.25">
      <c r="A53" s="753"/>
      <c r="B53" s="761" t="s">
        <v>2119</v>
      </c>
      <c r="C53" s="762"/>
      <c r="D53" s="503" t="s">
        <v>2120</v>
      </c>
      <c r="E53" s="504"/>
      <c r="F53" s="504"/>
      <c r="G53" s="504"/>
      <c r="H53" s="504"/>
      <c r="I53" s="504"/>
      <c r="J53" s="505"/>
      <c r="K53" s="759">
        <v>2000</v>
      </c>
      <c r="L53" s="760"/>
    </row>
    <row r="54" spans="1:12" ht="24" customHeight="1" thickBot="1" x14ac:dyDescent="0.25">
      <c r="A54" s="508"/>
      <c r="B54" s="508"/>
      <c r="C54" s="508"/>
      <c r="D54" s="508"/>
      <c r="E54" s="508"/>
      <c r="F54" s="508"/>
      <c r="G54" s="508"/>
      <c r="H54" s="508"/>
      <c r="I54" s="508"/>
      <c r="J54" s="508"/>
      <c r="K54" s="508"/>
      <c r="L54" s="508"/>
    </row>
    <row r="55" spans="1:12" ht="30" customHeight="1" x14ac:dyDescent="0.2">
      <c r="A55" s="509">
        <v>29</v>
      </c>
      <c r="B55" s="511" t="s">
        <v>1948</v>
      </c>
      <c r="C55" s="511"/>
      <c r="D55" s="511"/>
      <c r="E55" s="511"/>
      <c r="F55" s="511"/>
      <c r="G55" s="511"/>
      <c r="H55" s="511"/>
      <c r="I55" s="511"/>
      <c r="J55" s="511"/>
      <c r="K55" s="511"/>
      <c r="L55" s="512"/>
    </row>
    <row r="56" spans="1:12" ht="42.75" customHeight="1" x14ac:dyDescent="0.2">
      <c r="A56" s="510"/>
      <c r="B56" s="513" t="s">
        <v>1857</v>
      </c>
      <c r="C56" s="514"/>
      <c r="D56" s="515"/>
      <c r="E56" s="513" t="s">
        <v>1858</v>
      </c>
      <c r="F56" s="515"/>
      <c r="G56" s="513" t="s">
        <v>1859</v>
      </c>
      <c r="H56" s="515"/>
      <c r="I56" s="516" t="s">
        <v>1860</v>
      </c>
      <c r="J56" s="517"/>
      <c r="K56" s="496" t="s">
        <v>1861</v>
      </c>
      <c r="L56" s="497"/>
    </row>
    <row r="57" spans="1:12" ht="42.75" hidden="1" customHeight="1" outlineLevel="1" x14ac:dyDescent="0.2">
      <c r="A57" s="510"/>
      <c r="B57" s="498"/>
      <c r="C57" s="499"/>
      <c r="D57" s="500"/>
      <c r="E57" s="140"/>
      <c r="F57" s="141"/>
      <c r="G57" s="140"/>
      <c r="H57" s="141"/>
      <c r="I57" s="142" t="s">
        <v>2068</v>
      </c>
      <c r="J57" s="143" t="s">
        <v>2069</v>
      </c>
      <c r="K57" s="140"/>
      <c r="L57" s="144"/>
    </row>
    <row r="58" spans="1:12" ht="31.5" customHeight="1" collapsed="1" x14ac:dyDescent="0.2">
      <c r="A58" s="510"/>
      <c r="B58" s="480" t="s">
        <v>1862</v>
      </c>
      <c r="C58" s="481"/>
      <c r="D58" s="482"/>
      <c r="E58" s="483" t="s">
        <v>1863</v>
      </c>
      <c r="F58" s="484"/>
      <c r="G58" s="483" t="s">
        <v>1864</v>
      </c>
      <c r="H58" s="484"/>
      <c r="I58" s="197">
        <v>0</v>
      </c>
      <c r="J58" s="198">
        <v>80554</v>
      </c>
      <c r="K58" s="485">
        <v>598470</v>
      </c>
      <c r="L58" s="486"/>
    </row>
    <row r="59" spans="1:12" ht="31.5" hidden="1" customHeight="1" outlineLevel="1" x14ac:dyDescent="0.2">
      <c r="A59" s="510"/>
      <c r="B59" s="487" t="s">
        <v>2070</v>
      </c>
      <c r="C59" s="488"/>
      <c r="D59" s="489"/>
      <c r="E59" s="483" t="s">
        <v>1863</v>
      </c>
      <c r="F59" s="484"/>
      <c r="G59" s="483" t="s">
        <v>1864</v>
      </c>
      <c r="H59" s="484"/>
      <c r="I59" s="197">
        <v>0</v>
      </c>
      <c r="J59" s="198">
        <v>450</v>
      </c>
      <c r="K59" s="485" t="s">
        <v>1865</v>
      </c>
      <c r="L59" s="486"/>
    </row>
    <row r="60" spans="1:12" ht="41.25" customHeight="1" collapsed="1" x14ac:dyDescent="0.2">
      <c r="A60" s="510"/>
      <c r="B60" s="480" t="s">
        <v>1866</v>
      </c>
      <c r="C60" s="481"/>
      <c r="D60" s="482"/>
      <c r="E60" s="483" t="s">
        <v>1867</v>
      </c>
      <c r="F60" s="484"/>
      <c r="G60" s="483" t="s">
        <v>1868</v>
      </c>
      <c r="H60" s="484"/>
      <c r="I60" s="199">
        <v>0</v>
      </c>
      <c r="J60" s="200">
        <v>1</v>
      </c>
      <c r="K60" s="485">
        <v>12</v>
      </c>
      <c r="L60" s="486"/>
    </row>
    <row r="61" spans="1:12" ht="51.75" customHeight="1" x14ac:dyDescent="0.2">
      <c r="A61" s="510"/>
      <c r="B61" s="480" t="s">
        <v>1869</v>
      </c>
      <c r="C61" s="481"/>
      <c r="D61" s="482"/>
      <c r="E61" s="483" t="s">
        <v>1867</v>
      </c>
      <c r="F61" s="484"/>
      <c r="G61" s="483" t="s">
        <v>1868</v>
      </c>
      <c r="H61" s="484"/>
      <c r="I61" s="199">
        <v>0</v>
      </c>
      <c r="J61" s="200">
        <v>1</v>
      </c>
      <c r="K61" s="485">
        <v>12</v>
      </c>
      <c r="L61" s="486"/>
    </row>
    <row r="62" spans="1:12" ht="27.75" customHeight="1" x14ac:dyDescent="0.2">
      <c r="A62" s="510"/>
      <c r="B62" s="480" t="s">
        <v>1870</v>
      </c>
      <c r="C62" s="481"/>
      <c r="D62" s="482"/>
      <c r="E62" s="483" t="s">
        <v>1867</v>
      </c>
      <c r="F62" s="484"/>
      <c r="G62" s="483" t="s">
        <v>1871</v>
      </c>
      <c r="H62" s="484"/>
      <c r="I62" s="201">
        <v>0</v>
      </c>
      <c r="J62" s="202">
        <v>1138000</v>
      </c>
      <c r="K62" s="485">
        <v>350000000</v>
      </c>
      <c r="L62" s="486"/>
    </row>
    <row r="63" spans="1:12" ht="41.25" customHeight="1" x14ac:dyDescent="0.2">
      <c r="A63" s="510"/>
      <c r="B63" s="480" t="s">
        <v>1872</v>
      </c>
      <c r="C63" s="481"/>
      <c r="D63" s="482"/>
      <c r="E63" s="483" t="s">
        <v>1863</v>
      </c>
      <c r="F63" s="484"/>
      <c r="G63" s="483" t="s">
        <v>1873</v>
      </c>
      <c r="H63" s="484"/>
      <c r="I63" s="203">
        <v>0</v>
      </c>
      <c r="J63" s="204">
        <v>0</v>
      </c>
      <c r="K63" s="485" t="s">
        <v>1865</v>
      </c>
      <c r="L63" s="486"/>
    </row>
    <row r="64" spans="1:12" ht="30" customHeight="1" x14ac:dyDescent="0.2">
      <c r="A64" s="510"/>
      <c r="B64" s="480" t="s">
        <v>1874</v>
      </c>
      <c r="C64" s="481"/>
      <c r="D64" s="482"/>
      <c r="E64" s="483" t="s">
        <v>1863</v>
      </c>
      <c r="F64" s="484"/>
      <c r="G64" s="483" t="s">
        <v>1873</v>
      </c>
      <c r="H64" s="484"/>
      <c r="I64" s="203">
        <v>0</v>
      </c>
      <c r="J64" s="204">
        <v>0</v>
      </c>
      <c r="K64" s="485" t="s">
        <v>1865</v>
      </c>
      <c r="L64" s="486"/>
    </row>
    <row r="65" spans="1:12" ht="41.25" customHeight="1" thickBot="1" x14ac:dyDescent="0.25">
      <c r="A65" s="510"/>
      <c r="B65" s="491" t="s">
        <v>1875</v>
      </c>
      <c r="C65" s="492"/>
      <c r="D65" s="493"/>
      <c r="E65" s="494" t="s">
        <v>1867</v>
      </c>
      <c r="F65" s="495"/>
      <c r="G65" s="494" t="s">
        <v>1868</v>
      </c>
      <c r="H65" s="495"/>
      <c r="I65" s="205">
        <v>0</v>
      </c>
      <c r="J65" s="206">
        <v>0</v>
      </c>
      <c r="K65" s="485" t="s">
        <v>1865</v>
      </c>
      <c r="L65" s="486"/>
    </row>
    <row r="66" spans="1:12" ht="15" customHeight="1" thickBot="1" x14ac:dyDescent="0.25">
      <c r="A66" s="476"/>
      <c r="B66" s="476"/>
      <c r="C66" s="476"/>
      <c r="D66" s="476"/>
      <c r="E66" s="476"/>
      <c r="F66" s="476"/>
      <c r="G66" s="476"/>
      <c r="H66" s="476"/>
      <c r="I66" s="476"/>
      <c r="J66" s="476"/>
      <c r="K66" s="476"/>
      <c r="L66" s="476"/>
    </row>
    <row r="67" spans="1:12" ht="30" customHeight="1" thickBot="1" x14ac:dyDescent="0.25">
      <c r="A67" s="87">
        <v>30</v>
      </c>
      <c r="B67" s="477" t="s">
        <v>1876</v>
      </c>
      <c r="C67" s="477"/>
      <c r="D67" s="478" t="s">
        <v>1877</v>
      </c>
      <c r="E67" s="478"/>
      <c r="F67" s="478"/>
      <c r="G67" s="478"/>
      <c r="H67" s="478"/>
      <c r="I67" s="478"/>
      <c r="J67" s="478"/>
      <c r="K67" s="478"/>
      <c r="L67" s="479"/>
    </row>
    <row r="96" spans="1:5" x14ac:dyDescent="0.2">
      <c r="A96" s="102"/>
      <c r="E96" s="102"/>
    </row>
    <row r="97" spans="1:1" x14ac:dyDescent="0.2">
      <c r="A97" s="102"/>
    </row>
    <row r="98" spans="1:1" x14ac:dyDescent="0.2">
      <c r="A98" s="102"/>
    </row>
    <row r="99" spans="1:1" x14ac:dyDescent="0.2">
      <c r="A99" s="102"/>
    </row>
    <row r="100" spans="1:1" x14ac:dyDescent="0.2">
      <c r="A100" s="102"/>
    </row>
    <row r="101" spans="1:1" x14ac:dyDescent="0.2">
      <c r="A101" s="102"/>
    </row>
    <row r="102" spans="1:1" x14ac:dyDescent="0.2">
      <c r="A102" s="102"/>
    </row>
    <row r="103" spans="1:1" x14ac:dyDescent="0.2">
      <c r="A103" s="102"/>
    </row>
    <row r="104" spans="1:1" x14ac:dyDescent="0.2">
      <c r="A104" s="102"/>
    </row>
    <row r="105" spans="1:1" x14ac:dyDescent="0.2">
      <c r="A105" s="102"/>
    </row>
    <row r="106" spans="1:1" x14ac:dyDescent="0.2">
      <c r="A106" s="102"/>
    </row>
    <row r="107" spans="1:1" x14ac:dyDescent="0.2">
      <c r="A107" s="102"/>
    </row>
    <row r="108" spans="1:1" x14ac:dyDescent="0.2">
      <c r="A108" s="102"/>
    </row>
    <row r="109" spans="1:1" x14ac:dyDescent="0.2">
      <c r="A109" s="102"/>
    </row>
    <row r="110" spans="1:1" x14ac:dyDescent="0.2">
      <c r="A110" s="102"/>
    </row>
    <row r="111" spans="1:1" x14ac:dyDescent="0.2">
      <c r="A111" s="102"/>
    </row>
    <row r="112" spans="1:1" x14ac:dyDescent="0.2">
      <c r="A112" s="102"/>
    </row>
    <row r="113" spans="1:1" ht="15" x14ac:dyDescent="0.25">
      <c r="A113" s="97"/>
    </row>
    <row r="114" spans="1:1" ht="15" x14ac:dyDescent="0.25">
      <c r="A114" s="97"/>
    </row>
    <row r="115" spans="1:1" x14ac:dyDescent="0.2">
      <c r="A115" s="88"/>
    </row>
    <row r="116" spans="1:1" x14ac:dyDescent="0.2">
      <c r="A116" s="88"/>
    </row>
    <row r="117" spans="1:1" x14ac:dyDescent="0.2">
      <c r="A117" s="88"/>
    </row>
    <row r="118" spans="1:1" x14ac:dyDescent="0.2">
      <c r="A118" s="88"/>
    </row>
    <row r="119" spans="1:1" ht="15" x14ac:dyDescent="0.25">
      <c r="A119" s="97"/>
    </row>
    <row r="120" spans="1:1" ht="15" x14ac:dyDescent="0.25">
      <c r="A120" s="97"/>
    </row>
    <row r="121" spans="1:1" x14ac:dyDescent="0.2">
      <c r="A121" s="102"/>
    </row>
    <row r="122" spans="1:1" x14ac:dyDescent="0.2">
      <c r="A122" s="102"/>
    </row>
    <row r="123" spans="1:1" x14ac:dyDescent="0.2">
      <c r="A123" s="102"/>
    </row>
    <row r="124" spans="1:1" x14ac:dyDescent="0.2">
      <c r="A124" s="102"/>
    </row>
    <row r="125" spans="1:1" x14ac:dyDescent="0.2">
      <c r="A125" s="102"/>
    </row>
    <row r="126" spans="1:1" x14ac:dyDescent="0.2">
      <c r="A126" s="102"/>
    </row>
    <row r="127" spans="1:1" x14ac:dyDescent="0.2">
      <c r="A127" s="102"/>
    </row>
    <row r="128" spans="1:1" x14ac:dyDescent="0.2">
      <c r="A128" s="102"/>
    </row>
    <row r="129" spans="1:1" x14ac:dyDescent="0.2">
      <c r="A129" s="102"/>
    </row>
    <row r="130" spans="1:1" x14ac:dyDescent="0.2">
      <c r="A130" s="102"/>
    </row>
    <row r="131" spans="1:1" x14ac:dyDescent="0.2">
      <c r="A131" s="102"/>
    </row>
    <row r="132" spans="1:1" x14ac:dyDescent="0.2">
      <c r="A132" s="102"/>
    </row>
    <row r="133" spans="1:1" x14ac:dyDescent="0.2">
      <c r="A133" s="102"/>
    </row>
    <row r="134" spans="1:1" x14ac:dyDescent="0.2">
      <c r="A134" s="102"/>
    </row>
    <row r="135" spans="1:1" x14ac:dyDescent="0.2">
      <c r="A135" s="102"/>
    </row>
    <row r="136" spans="1:1" x14ac:dyDescent="0.2">
      <c r="A136" s="102"/>
    </row>
    <row r="137" spans="1:1" x14ac:dyDescent="0.2">
      <c r="A137" s="102"/>
    </row>
    <row r="138" spans="1:1" x14ac:dyDescent="0.2">
      <c r="A138" s="102"/>
    </row>
    <row r="139" spans="1:1" x14ac:dyDescent="0.2">
      <c r="A139" s="102"/>
    </row>
    <row r="140" spans="1:1" x14ac:dyDescent="0.2">
      <c r="A140" s="102"/>
    </row>
    <row r="141" spans="1:1" x14ac:dyDescent="0.2">
      <c r="A141" s="102"/>
    </row>
    <row r="142" spans="1:1" x14ac:dyDescent="0.2">
      <c r="A142" s="102"/>
    </row>
    <row r="143" spans="1:1" x14ac:dyDescent="0.2">
      <c r="A143" s="102"/>
    </row>
    <row r="144" spans="1:1" x14ac:dyDescent="0.2">
      <c r="A144" s="102"/>
    </row>
    <row r="145" spans="1:1" x14ac:dyDescent="0.2">
      <c r="A145" s="102"/>
    </row>
    <row r="146" spans="1:1" x14ac:dyDescent="0.2">
      <c r="A146" s="102"/>
    </row>
    <row r="147" spans="1:1" x14ac:dyDescent="0.2">
      <c r="A147" s="102"/>
    </row>
    <row r="148" spans="1:1" x14ac:dyDescent="0.2">
      <c r="A148" s="102"/>
    </row>
    <row r="149" spans="1:1" x14ac:dyDescent="0.2">
      <c r="A149" s="102"/>
    </row>
    <row r="150" spans="1:1" x14ac:dyDescent="0.2">
      <c r="A150" s="102"/>
    </row>
    <row r="151" spans="1:1" x14ac:dyDescent="0.2">
      <c r="A151" s="102"/>
    </row>
    <row r="152" spans="1:1" x14ac:dyDescent="0.2">
      <c r="A152" s="102"/>
    </row>
    <row r="153" spans="1:1" x14ac:dyDescent="0.2">
      <c r="A153" s="102"/>
    </row>
    <row r="154" spans="1:1" x14ac:dyDescent="0.2">
      <c r="A154" s="102"/>
    </row>
    <row r="155" spans="1:1" x14ac:dyDescent="0.2">
      <c r="A155" s="102"/>
    </row>
    <row r="156" spans="1:1" x14ac:dyDescent="0.2">
      <c r="A156" s="102"/>
    </row>
    <row r="157" spans="1:1" x14ac:dyDescent="0.2">
      <c r="A157" s="102"/>
    </row>
    <row r="158" spans="1:1" ht="15" x14ac:dyDescent="0.25">
      <c r="A158" s="97"/>
    </row>
    <row r="159" spans="1:1" ht="15" x14ac:dyDescent="0.25">
      <c r="A159" s="97"/>
    </row>
    <row r="160" spans="1:1" x14ac:dyDescent="0.2">
      <c r="A160" s="103"/>
    </row>
    <row r="161" spans="1:1" x14ac:dyDescent="0.2">
      <c r="A161" s="103"/>
    </row>
    <row r="162" spans="1:1" ht="15" x14ac:dyDescent="0.25">
      <c r="A162" s="97"/>
    </row>
    <row r="163" spans="1:1" ht="15" x14ac:dyDescent="0.25">
      <c r="A163" s="97"/>
    </row>
    <row r="164" spans="1:1" x14ac:dyDescent="0.2">
      <c r="A164" s="103"/>
    </row>
    <row r="165" spans="1:1" x14ac:dyDescent="0.2">
      <c r="A165" s="103"/>
    </row>
    <row r="166" spans="1:1" x14ac:dyDescent="0.2">
      <c r="A166" s="103"/>
    </row>
    <row r="167" spans="1:1" x14ac:dyDescent="0.2">
      <c r="A167" s="103"/>
    </row>
    <row r="168" spans="1:1" ht="15" x14ac:dyDescent="0.25">
      <c r="A168" s="97"/>
    </row>
    <row r="169" spans="1:1" ht="15" x14ac:dyDescent="0.25">
      <c r="A169" s="97"/>
    </row>
    <row r="170" spans="1:1" x14ac:dyDescent="0.2">
      <c r="A170" s="103"/>
    </row>
    <row r="171" spans="1:1" x14ac:dyDescent="0.2">
      <c r="A171" s="103"/>
    </row>
    <row r="172" spans="1:1" x14ac:dyDescent="0.2">
      <c r="A172" s="103"/>
    </row>
    <row r="173" spans="1:1" x14ac:dyDescent="0.2">
      <c r="A173" s="103"/>
    </row>
    <row r="174" spans="1:1" x14ac:dyDescent="0.2">
      <c r="A174" s="103"/>
    </row>
    <row r="175" spans="1:1" x14ac:dyDescent="0.2">
      <c r="A175" s="103"/>
    </row>
  </sheetData>
  <mergeCells count="147">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8"/>
    <mergeCell ref="D28:L28"/>
    <mergeCell ref="A22:L22"/>
    <mergeCell ref="B23:C23"/>
    <mergeCell ref="D23:L23"/>
    <mergeCell ref="B24:C24"/>
    <mergeCell ref="D24:L24"/>
    <mergeCell ref="B25:C25"/>
    <mergeCell ref="D25:L25"/>
    <mergeCell ref="B33:C33"/>
    <mergeCell ref="D33:L33"/>
    <mergeCell ref="B34:C34"/>
    <mergeCell ref="D34:L34"/>
    <mergeCell ref="B35:C35"/>
    <mergeCell ref="D35:L35"/>
    <mergeCell ref="B29:C29"/>
    <mergeCell ref="D29:L29"/>
    <mergeCell ref="A30:L30"/>
    <mergeCell ref="B31:C31"/>
    <mergeCell ref="D31:L31"/>
    <mergeCell ref="B32:C32"/>
    <mergeCell ref="D32:L32"/>
    <mergeCell ref="B38:C38"/>
    <mergeCell ref="D38:L38"/>
    <mergeCell ref="A39:L39"/>
    <mergeCell ref="A40:C40"/>
    <mergeCell ref="B41:C41"/>
    <mergeCell ref="B42:C42"/>
    <mergeCell ref="A36:L36"/>
    <mergeCell ref="B37:C37"/>
    <mergeCell ref="D37:E37"/>
    <mergeCell ref="F37:G37"/>
    <mergeCell ref="H37:I37"/>
    <mergeCell ref="J37:L37"/>
    <mergeCell ref="B43:C43"/>
    <mergeCell ref="B44:C44"/>
    <mergeCell ref="B45:C45"/>
    <mergeCell ref="A46:L46"/>
    <mergeCell ref="A47:A53"/>
    <mergeCell ref="B47:L47"/>
    <mergeCell ref="B48:C48"/>
    <mergeCell ref="D48:J48"/>
    <mergeCell ref="K48:L48"/>
    <mergeCell ref="B49:C49"/>
    <mergeCell ref="B52:C52"/>
    <mergeCell ref="D52:J52"/>
    <mergeCell ref="K52:L52"/>
    <mergeCell ref="B53:C53"/>
    <mergeCell ref="D53:J53"/>
    <mergeCell ref="K53:L53"/>
    <mergeCell ref="D49:J49"/>
    <mergeCell ref="K49:L49"/>
    <mergeCell ref="B50:C50"/>
    <mergeCell ref="D50:J50"/>
    <mergeCell ref="K50:L50"/>
    <mergeCell ref="B51:C51"/>
    <mergeCell ref="D51:J51"/>
    <mergeCell ref="K51:L51"/>
    <mergeCell ref="E58:F58"/>
    <mergeCell ref="G58:H58"/>
    <mergeCell ref="K58:L58"/>
    <mergeCell ref="B59:D59"/>
    <mergeCell ref="E59:F59"/>
    <mergeCell ref="G59:H59"/>
    <mergeCell ref="K59:L59"/>
    <mergeCell ref="A54:L54"/>
    <mergeCell ref="A55:A65"/>
    <mergeCell ref="B55:L55"/>
    <mergeCell ref="B56:D56"/>
    <mergeCell ref="E56:F56"/>
    <mergeCell ref="G56:H56"/>
    <mergeCell ref="I56:J56"/>
    <mergeCell ref="K56:L56"/>
    <mergeCell ref="B57:D57"/>
    <mergeCell ref="B58:D58"/>
    <mergeCell ref="B62:D62"/>
    <mergeCell ref="E62:F62"/>
    <mergeCell ref="G62:H62"/>
    <mergeCell ref="K62:L62"/>
    <mergeCell ref="B63:D63"/>
    <mergeCell ref="E63:F63"/>
    <mergeCell ref="G63:H63"/>
    <mergeCell ref="K63:L63"/>
    <mergeCell ref="B60:D60"/>
    <mergeCell ref="E60:F60"/>
    <mergeCell ref="G60:H60"/>
    <mergeCell ref="K60:L60"/>
    <mergeCell ref="B61:D61"/>
    <mergeCell ref="E61:F61"/>
    <mergeCell ref="G61:H61"/>
    <mergeCell ref="K61:L61"/>
    <mergeCell ref="A66:L66"/>
    <mergeCell ref="B67:C67"/>
    <mergeCell ref="D67:L67"/>
    <mergeCell ref="B64:D64"/>
    <mergeCell ref="E64:F64"/>
    <mergeCell ref="G64:H64"/>
    <mergeCell ref="K64:L64"/>
    <mergeCell ref="B65:D65"/>
    <mergeCell ref="E65:F65"/>
    <mergeCell ref="G65:H65"/>
    <mergeCell ref="K65:L65"/>
  </mergeCells>
  <conditionalFormatting sqref="F37:G37">
    <cfRule type="containsText" dxfId="28" priority="4" stopIfTrue="1" operator="containsText" text="wybierz">
      <formula>NOT(ISERROR(SEARCH("wybierz",F37)))</formula>
    </cfRule>
  </conditionalFormatting>
  <conditionalFormatting sqref="D24:D26">
    <cfRule type="containsText" dxfId="27" priority="3" stopIfTrue="1" operator="containsText" text="wybierz">
      <formula>NOT(ISERROR(SEARCH("wybierz",D24)))</formula>
    </cfRule>
  </conditionalFormatting>
  <conditionalFormatting sqref="D27">
    <cfRule type="containsText" dxfId="26" priority="2" stopIfTrue="1" operator="containsText" text="wybierz">
      <formula>NOT(ISERROR(SEARCH("wybierz",D27)))</formula>
    </cfRule>
  </conditionalFormatting>
  <conditionalFormatting sqref="D28">
    <cfRule type="containsText" dxfId="25" priority="1" stopIfTrue="1" operator="containsText" text="wybierz">
      <formula>NOT(ISERROR(SEARCH("wybierz",D28)))</formula>
    </cfRule>
  </conditionalFormatting>
  <dataValidations count="7">
    <dataValidation type="list" allowBlank="1" showInputMessage="1" showErrorMessage="1" prompt="wybierz Program z listy" sqref="E12:L12">
      <formula1>$A$95:$A$112</formula1>
    </dataValidation>
    <dataValidation type="list" allowBlank="1" showInputMessage="1" showErrorMessage="1" sqref="D20:L20">
      <formula1>$A$115:$A$118</formula1>
    </dataValidation>
    <dataValidation type="list" allowBlank="1" showInputMessage="1" showErrorMessage="1" prompt="wybierz PI z listy" sqref="D25:L25">
      <formula1>$A$170:$A$175</formula1>
    </dataValidation>
    <dataValidation allowBlank="1" showInputMessage="1" showErrorMessage="1" prompt="zgodnie z właściwym PO" sqref="E13:L15"/>
    <dataValidation type="list" allowBlank="1" showInputMessage="1" showErrorMessage="1" prompt="wybierz narzędzie PP" sqref="D21:L21">
      <formula1>$A$121:$A$157</formula1>
    </dataValidation>
    <dataValidation type="list" allowBlank="1" showInputMessage="1" showErrorMessage="1" prompt="wybierz fundusz" sqref="D23:L23">
      <formula1>$A$160:$A$161</formula1>
    </dataValidation>
    <dataValidation type="list" allowBlank="1" showInputMessage="1" showErrorMessage="1" prompt="wybierz Cel Tematyczny" sqref="D24:L24">
      <formula1>$A$164:$A$167</formula1>
    </dataValidation>
  </dataValidations>
  <pageMargins left="0.25" right="0.25" top="0.75" bottom="0.75" header="0.3" footer="0.3"/>
  <pageSetup paperSize="9" scale="68" fitToHeight="0" orientation="portrait" r:id="rId1"/>
  <headerFooter>
    <oddHeader>&amp;CZałącznik 1</oddHeader>
  </headerFooter>
  <rowBreaks count="3" manualBreakCount="3">
    <brk id="26" max="11" man="1"/>
    <brk id="33" max="11" man="1"/>
    <brk id="54" max="1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Q178"/>
  <sheetViews>
    <sheetView view="pageBreakPreview" zoomScaleNormal="100" zoomScaleSheetLayoutView="100" workbookViewId="0">
      <selection activeCell="A3" sqref="A3:L3"/>
    </sheetView>
  </sheetViews>
  <sheetFormatPr defaultRowHeight="12.75" outlineLevelRow="1" x14ac:dyDescent="0.2"/>
  <cols>
    <col min="1" max="1" width="5.140625" style="99" customWidth="1"/>
    <col min="2" max="2" width="9.140625" style="99"/>
    <col min="3" max="3" width="8" style="99" customWidth="1"/>
    <col min="4" max="4" width="12" style="99" customWidth="1"/>
    <col min="5" max="5" width="13.28515625" style="99" customWidth="1"/>
    <col min="6" max="6" width="13.140625" style="99" customWidth="1"/>
    <col min="7" max="11" width="9.7109375" style="99" customWidth="1"/>
    <col min="12" max="12" width="18.42578125" style="99" customWidth="1"/>
    <col min="13" max="13" width="9.140625" style="99"/>
    <col min="14" max="14" width="0" style="99" hidden="1" customWidth="1"/>
    <col min="15" max="16" width="12.28515625" style="99" bestFit="1" customWidth="1"/>
    <col min="17" max="17" width="15.5703125" style="99" customWidth="1"/>
    <col min="18" max="16384" width="9.140625" style="99"/>
  </cols>
  <sheetData>
    <row r="1" spans="1:14" ht="41.25" customHeight="1" x14ac:dyDescent="0.2">
      <c r="A1" s="606" t="s">
        <v>1802</v>
      </c>
      <c r="B1" s="607"/>
      <c r="C1" s="607"/>
      <c r="D1" s="607"/>
      <c r="E1" s="607"/>
      <c r="F1" s="607"/>
      <c r="G1" s="607"/>
      <c r="H1" s="607"/>
      <c r="I1" s="607"/>
      <c r="J1" s="607"/>
      <c r="K1" s="607"/>
      <c r="L1" s="608"/>
      <c r="N1" s="99" t="s">
        <v>1803</v>
      </c>
    </row>
    <row r="2" spans="1:14" ht="30" customHeight="1" thickBot="1" x14ac:dyDescent="0.25">
      <c r="A2" s="100">
        <v>1</v>
      </c>
      <c r="B2" s="609" t="s">
        <v>1804</v>
      </c>
      <c r="C2" s="609"/>
      <c r="D2" s="609"/>
      <c r="E2" s="610"/>
      <c r="F2" s="611" t="s">
        <v>2316</v>
      </c>
      <c r="G2" s="611"/>
      <c r="H2" s="611"/>
      <c r="I2" s="611"/>
      <c r="J2" s="611"/>
      <c r="K2" s="611"/>
      <c r="L2" s="612"/>
      <c r="N2" s="99" t="s">
        <v>1805</v>
      </c>
    </row>
    <row r="3" spans="1:14" ht="15" customHeight="1" thickBot="1" x14ac:dyDescent="0.25">
      <c r="A3" s="594"/>
      <c r="B3" s="595"/>
      <c r="C3" s="595"/>
      <c r="D3" s="595"/>
      <c r="E3" s="595"/>
      <c r="F3" s="595"/>
      <c r="G3" s="595"/>
      <c r="H3" s="595"/>
      <c r="I3" s="595"/>
      <c r="J3" s="595"/>
      <c r="K3" s="595"/>
      <c r="L3" s="596"/>
    </row>
    <row r="4" spans="1:14" ht="30" customHeight="1" x14ac:dyDescent="0.25">
      <c r="A4" s="569" t="s">
        <v>0</v>
      </c>
      <c r="B4" s="570"/>
      <c r="C4" s="570"/>
      <c r="D4" s="570"/>
      <c r="E4" s="570"/>
      <c r="F4" s="570"/>
      <c r="G4" s="570"/>
      <c r="H4" s="570"/>
      <c r="I4" s="570"/>
      <c r="J4" s="570"/>
      <c r="K4" s="613"/>
      <c r="L4" s="614"/>
    </row>
    <row r="5" spans="1:14" ht="30" customHeight="1" x14ac:dyDescent="0.2">
      <c r="A5" s="118">
        <v>2</v>
      </c>
      <c r="B5" s="577" t="s">
        <v>1806</v>
      </c>
      <c r="C5" s="577"/>
      <c r="D5" s="577"/>
      <c r="E5" s="615" t="s">
        <v>2121</v>
      </c>
      <c r="F5" s="615"/>
      <c r="G5" s="615"/>
      <c r="H5" s="615"/>
      <c r="I5" s="615"/>
      <c r="J5" s="615"/>
      <c r="K5" s="615"/>
      <c r="L5" s="616"/>
      <c r="N5" s="99" t="s">
        <v>1807</v>
      </c>
    </row>
    <row r="6" spans="1:14" ht="30" customHeight="1" x14ac:dyDescent="0.2">
      <c r="A6" s="590">
        <v>3</v>
      </c>
      <c r="B6" s="577" t="s">
        <v>1808</v>
      </c>
      <c r="C6" s="577"/>
      <c r="D6" s="577"/>
      <c r="E6" s="866" t="s">
        <v>2122</v>
      </c>
      <c r="F6" s="866"/>
      <c r="G6" s="866"/>
      <c r="H6" s="866"/>
      <c r="I6" s="866"/>
      <c r="J6" s="866"/>
      <c r="K6" s="866"/>
      <c r="L6" s="867"/>
      <c r="N6" s="99" t="s">
        <v>1809</v>
      </c>
    </row>
    <row r="7" spans="1:14" ht="30" customHeight="1" x14ac:dyDescent="0.2">
      <c r="A7" s="590"/>
      <c r="B7" s="577"/>
      <c r="C7" s="577"/>
      <c r="D7" s="577"/>
      <c r="E7" s="101" t="s">
        <v>1810</v>
      </c>
      <c r="F7" s="587" t="s">
        <v>2123</v>
      </c>
      <c r="G7" s="588"/>
      <c r="H7" s="865"/>
      <c r="I7" s="101" t="s">
        <v>1811</v>
      </c>
      <c r="J7" s="587">
        <v>1061</v>
      </c>
      <c r="K7" s="588"/>
      <c r="L7" s="589"/>
    </row>
    <row r="8" spans="1:14" ht="30" hidden="1" customHeight="1" outlineLevel="1" x14ac:dyDescent="0.2">
      <c r="A8" s="597" t="s">
        <v>2029</v>
      </c>
      <c r="B8" s="598" t="s">
        <v>2030</v>
      </c>
      <c r="C8" s="598"/>
      <c r="D8" s="598"/>
      <c r="E8" s="549" t="s">
        <v>2031</v>
      </c>
      <c r="F8" s="549"/>
      <c r="G8" s="593" t="s">
        <v>2124</v>
      </c>
      <c r="H8" s="593"/>
      <c r="I8" s="593"/>
      <c r="J8" s="593"/>
      <c r="K8" s="593"/>
      <c r="L8" s="792"/>
      <c r="N8" s="99" t="s">
        <v>2032</v>
      </c>
    </row>
    <row r="9" spans="1:14" ht="30" hidden="1" customHeight="1" outlineLevel="1" x14ac:dyDescent="0.2">
      <c r="A9" s="597"/>
      <c r="B9" s="598"/>
      <c r="C9" s="598"/>
      <c r="D9" s="598"/>
      <c r="E9" s="133" t="s">
        <v>1810</v>
      </c>
      <c r="F9" s="587" t="s">
        <v>2123</v>
      </c>
      <c r="G9" s="588"/>
      <c r="H9" s="865"/>
      <c r="I9" s="133" t="s">
        <v>2033</v>
      </c>
      <c r="J9" s="587" t="s">
        <v>2123</v>
      </c>
      <c r="K9" s="588"/>
      <c r="L9" s="865"/>
    </row>
    <row r="10" spans="1:14" ht="30" customHeight="1" collapsed="1" x14ac:dyDescent="0.2">
      <c r="A10" s="590">
        <v>4</v>
      </c>
      <c r="B10" s="577" t="s">
        <v>1812</v>
      </c>
      <c r="C10" s="577"/>
      <c r="D10" s="577"/>
      <c r="E10" s="729" t="s">
        <v>1813</v>
      </c>
      <c r="F10" s="729"/>
      <c r="G10" s="729"/>
      <c r="H10" s="729"/>
      <c r="I10" s="729"/>
      <c r="J10" s="729"/>
      <c r="K10" s="729"/>
      <c r="L10" s="730"/>
      <c r="N10" s="99" t="s">
        <v>1805</v>
      </c>
    </row>
    <row r="11" spans="1:14" ht="30" customHeight="1" x14ac:dyDescent="0.2">
      <c r="A11" s="590"/>
      <c r="B11" s="577"/>
      <c r="C11" s="577"/>
      <c r="D11" s="577"/>
      <c r="E11" s="101" t="s">
        <v>1810</v>
      </c>
      <c r="F11" s="593"/>
      <c r="G11" s="593"/>
      <c r="H11" s="593"/>
      <c r="I11" s="101" t="s">
        <v>1811</v>
      </c>
      <c r="J11" s="587"/>
      <c r="K11" s="588"/>
      <c r="L11" s="589"/>
    </row>
    <row r="12" spans="1:14" ht="30" customHeight="1" x14ac:dyDescent="0.2">
      <c r="A12" s="118">
        <v>5</v>
      </c>
      <c r="B12" s="577" t="s">
        <v>11</v>
      </c>
      <c r="C12" s="577"/>
      <c r="D12" s="577"/>
      <c r="E12" s="601" t="s">
        <v>14</v>
      </c>
      <c r="F12" s="601"/>
      <c r="G12" s="601"/>
      <c r="H12" s="601"/>
      <c r="I12" s="601"/>
      <c r="J12" s="601"/>
      <c r="K12" s="602"/>
      <c r="L12" s="603"/>
      <c r="N12" s="99" t="s">
        <v>1805</v>
      </c>
    </row>
    <row r="13" spans="1:14" ht="33" customHeight="1" x14ac:dyDescent="0.2">
      <c r="A13" s="118">
        <v>6</v>
      </c>
      <c r="B13" s="577" t="s">
        <v>1815</v>
      </c>
      <c r="C13" s="577"/>
      <c r="D13" s="577"/>
      <c r="E13" s="604" t="s">
        <v>1816</v>
      </c>
      <c r="F13" s="604"/>
      <c r="G13" s="604"/>
      <c r="H13" s="604"/>
      <c r="I13" s="604"/>
      <c r="J13" s="604"/>
      <c r="K13" s="604"/>
      <c r="L13" s="605"/>
      <c r="N13" s="99" t="s">
        <v>1805</v>
      </c>
    </row>
    <row r="14" spans="1:14" ht="30" customHeight="1" x14ac:dyDescent="0.2">
      <c r="A14" s="118">
        <v>7</v>
      </c>
      <c r="B14" s="577" t="s">
        <v>1817</v>
      </c>
      <c r="C14" s="577"/>
      <c r="D14" s="577"/>
      <c r="E14" s="585" t="s">
        <v>1818</v>
      </c>
      <c r="F14" s="585"/>
      <c r="G14" s="585"/>
      <c r="H14" s="585"/>
      <c r="I14" s="585"/>
      <c r="J14" s="585"/>
      <c r="K14" s="585"/>
      <c r="L14" s="586"/>
      <c r="N14" s="99" t="s">
        <v>1805</v>
      </c>
    </row>
    <row r="15" spans="1:14" ht="30" customHeight="1" x14ac:dyDescent="0.2">
      <c r="A15" s="118">
        <v>8</v>
      </c>
      <c r="B15" s="577" t="s">
        <v>1819</v>
      </c>
      <c r="C15" s="577"/>
      <c r="D15" s="577"/>
      <c r="E15" s="578" t="s">
        <v>1814</v>
      </c>
      <c r="F15" s="578"/>
      <c r="G15" s="578"/>
      <c r="H15" s="578"/>
      <c r="I15" s="578"/>
      <c r="J15" s="578"/>
      <c r="K15" s="578"/>
      <c r="L15" s="579"/>
      <c r="N15" s="99" t="s">
        <v>1805</v>
      </c>
    </row>
    <row r="16" spans="1:14" ht="75.75" customHeight="1" thickBot="1" x14ac:dyDescent="0.25">
      <c r="A16" s="118">
        <v>9</v>
      </c>
      <c r="B16" s="577" t="s">
        <v>2</v>
      </c>
      <c r="C16" s="577"/>
      <c r="D16" s="577"/>
      <c r="E16" s="580" t="s">
        <v>2035</v>
      </c>
      <c r="F16" s="580"/>
      <c r="G16" s="580"/>
      <c r="H16" s="580"/>
      <c r="I16" s="580"/>
      <c r="J16" s="580"/>
      <c r="K16" s="580"/>
      <c r="L16" s="581"/>
      <c r="N16" s="99" t="s">
        <v>1805</v>
      </c>
    </row>
    <row r="17" spans="1:14" ht="54.75" hidden="1" customHeight="1" outlineLevel="1" thickBot="1" x14ac:dyDescent="0.25">
      <c r="A17" s="134" t="s">
        <v>2036</v>
      </c>
      <c r="B17" s="582" t="s">
        <v>2037</v>
      </c>
      <c r="C17" s="582"/>
      <c r="D17" s="582"/>
      <c r="E17" s="862" t="s">
        <v>2125</v>
      </c>
      <c r="F17" s="863"/>
      <c r="G17" s="863"/>
      <c r="H17" s="863"/>
      <c r="I17" s="863"/>
      <c r="J17" s="863"/>
      <c r="K17" s="863"/>
      <c r="L17" s="864"/>
      <c r="N17" s="99" t="s">
        <v>2039</v>
      </c>
    </row>
    <row r="18" spans="1:14" ht="15" customHeight="1" collapsed="1" thickBot="1" x14ac:dyDescent="0.25">
      <c r="A18" s="594"/>
      <c r="B18" s="595"/>
      <c r="C18" s="595"/>
      <c r="D18" s="595"/>
      <c r="E18" s="595"/>
      <c r="F18" s="595"/>
      <c r="G18" s="595"/>
      <c r="H18" s="595"/>
      <c r="I18" s="595"/>
      <c r="J18" s="595"/>
      <c r="K18" s="595"/>
      <c r="L18" s="596"/>
    </row>
    <row r="19" spans="1:14" ht="30" customHeight="1" x14ac:dyDescent="0.2">
      <c r="A19" s="569" t="s">
        <v>1820</v>
      </c>
      <c r="B19" s="570"/>
      <c r="C19" s="570"/>
      <c r="D19" s="570"/>
      <c r="E19" s="570"/>
      <c r="F19" s="570"/>
      <c r="G19" s="570"/>
      <c r="H19" s="570"/>
      <c r="I19" s="570"/>
      <c r="J19" s="570"/>
      <c r="K19" s="570"/>
      <c r="L19" s="571"/>
    </row>
    <row r="20" spans="1:14" ht="41.25" customHeight="1" x14ac:dyDescent="0.2">
      <c r="A20" s="118">
        <v>10</v>
      </c>
      <c r="B20" s="546" t="s">
        <v>1821</v>
      </c>
      <c r="C20" s="546"/>
      <c r="D20" s="572" t="s">
        <v>1896</v>
      </c>
      <c r="E20" s="572"/>
      <c r="F20" s="572"/>
      <c r="G20" s="572"/>
      <c r="H20" s="572"/>
      <c r="I20" s="572"/>
      <c r="J20" s="572"/>
      <c r="K20" s="572"/>
      <c r="L20" s="573"/>
      <c r="N20" s="99" t="s">
        <v>1805</v>
      </c>
    </row>
    <row r="21" spans="1:14" ht="48" customHeight="1" thickBot="1" x14ac:dyDescent="0.25">
      <c r="A21" s="127">
        <v>11</v>
      </c>
      <c r="B21" s="574" t="s">
        <v>1823</v>
      </c>
      <c r="C21" s="574"/>
      <c r="D21" s="575" t="s">
        <v>1911</v>
      </c>
      <c r="E21" s="575"/>
      <c r="F21" s="575"/>
      <c r="G21" s="575"/>
      <c r="H21" s="575"/>
      <c r="I21" s="575"/>
      <c r="J21" s="575"/>
      <c r="K21" s="575"/>
      <c r="L21" s="576"/>
      <c r="N21" s="99" t="s">
        <v>1805</v>
      </c>
    </row>
    <row r="22" spans="1:14" ht="15" customHeight="1" thickBot="1" x14ac:dyDescent="0.25">
      <c r="A22" s="508"/>
      <c r="B22" s="508"/>
      <c r="C22" s="508"/>
      <c r="D22" s="508"/>
      <c r="E22" s="508"/>
      <c r="F22" s="508"/>
      <c r="G22" s="508"/>
      <c r="H22" s="508"/>
      <c r="I22" s="508"/>
      <c r="J22" s="508"/>
      <c r="K22" s="508"/>
      <c r="L22" s="508"/>
    </row>
    <row r="23" spans="1:14" ht="30" customHeight="1" x14ac:dyDescent="0.2">
      <c r="A23" s="121">
        <v>12</v>
      </c>
      <c r="B23" s="566" t="s">
        <v>1825</v>
      </c>
      <c r="C23" s="566"/>
      <c r="D23" s="567" t="s">
        <v>1826</v>
      </c>
      <c r="E23" s="567"/>
      <c r="F23" s="567"/>
      <c r="G23" s="567"/>
      <c r="H23" s="567"/>
      <c r="I23" s="567"/>
      <c r="J23" s="567"/>
      <c r="K23" s="567"/>
      <c r="L23" s="568"/>
      <c r="N23" s="99" t="s">
        <v>1805</v>
      </c>
    </row>
    <row r="24" spans="1:14" ht="30" customHeight="1" x14ac:dyDescent="0.2">
      <c r="A24" s="122">
        <v>13</v>
      </c>
      <c r="B24" s="546" t="s">
        <v>1827</v>
      </c>
      <c r="C24" s="546"/>
      <c r="D24" s="560" t="s">
        <v>1828</v>
      </c>
      <c r="E24" s="560"/>
      <c r="F24" s="560"/>
      <c r="G24" s="560"/>
      <c r="H24" s="560"/>
      <c r="I24" s="560"/>
      <c r="J24" s="560"/>
      <c r="K24" s="560"/>
      <c r="L24" s="561"/>
      <c r="N24" s="99" t="s">
        <v>1805</v>
      </c>
    </row>
    <row r="25" spans="1:14" ht="63" customHeight="1" x14ac:dyDescent="0.2">
      <c r="A25" s="122">
        <v>14</v>
      </c>
      <c r="B25" s="546" t="s">
        <v>1829</v>
      </c>
      <c r="C25" s="546"/>
      <c r="D25" s="560" t="s">
        <v>1830</v>
      </c>
      <c r="E25" s="560"/>
      <c r="F25" s="560"/>
      <c r="G25" s="560"/>
      <c r="H25" s="560"/>
      <c r="I25" s="560"/>
      <c r="J25" s="560"/>
      <c r="K25" s="560"/>
      <c r="L25" s="561"/>
      <c r="N25" s="99" t="s">
        <v>1805</v>
      </c>
    </row>
    <row r="26" spans="1:14" ht="93" customHeight="1" x14ac:dyDescent="0.2">
      <c r="A26" s="122">
        <v>15</v>
      </c>
      <c r="B26" s="546" t="s">
        <v>1831</v>
      </c>
      <c r="C26" s="546"/>
      <c r="D26" s="849" t="s">
        <v>2126</v>
      </c>
      <c r="E26" s="849"/>
      <c r="F26" s="849"/>
      <c r="G26" s="849"/>
      <c r="H26" s="849"/>
      <c r="I26" s="849"/>
      <c r="J26" s="849"/>
      <c r="K26" s="849"/>
      <c r="L26" s="850"/>
      <c r="N26" s="99" t="s">
        <v>1805</v>
      </c>
    </row>
    <row r="27" spans="1:14" ht="337.5" customHeight="1" x14ac:dyDescent="0.2">
      <c r="A27" s="837">
        <v>16</v>
      </c>
      <c r="B27" s="839" t="s">
        <v>1832</v>
      </c>
      <c r="C27" s="840"/>
      <c r="D27" s="853" t="s">
        <v>2127</v>
      </c>
      <c r="E27" s="854"/>
      <c r="F27" s="854"/>
      <c r="G27" s="854"/>
      <c r="H27" s="854"/>
      <c r="I27" s="854"/>
      <c r="J27" s="854"/>
      <c r="K27" s="854"/>
      <c r="L27" s="855"/>
      <c r="N27" s="99" t="s">
        <v>1833</v>
      </c>
    </row>
    <row r="28" spans="1:14" ht="242.25" customHeight="1" x14ac:dyDescent="0.2">
      <c r="A28" s="753"/>
      <c r="B28" s="851"/>
      <c r="C28" s="852"/>
      <c r="D28" s="856" t="s">
        <v>2128</v>
      </c>
      <c r="E28" s="857"/>
      <c r="F28" s="857"/>
      <c r="G28" s="857"/>
      <c r="H28" s="857"/>
      <c r="I28" s="857"/>
      <c r="J28" s="857"/>
      <c r="K28" s="857"/>
      <c r="L28" s="858"/>
    </row>
    <row r="29" spans="1:14" ht="236.25" customHeight="1" x14ac:dyDescent="0.2">
      <c r="A29" s="838"/>
      <c r="B29" s="841"/>
      <c r="C29" s="842"/>
      <c r="D29" s="859" t="s">
        <v>2129</v>
      </c>
      <c r="E29" s="860"/>
      <c r="F29" s="860"/>
      <c r="G29" s="860"/>
      <c r="H29" s="860"/>
      <c r="I29" s="860"/>
      <c r="J29" s="860"/>
      <c r="K29" s="860"/>
      <c r="L29" s="861"/>
    </row>
    <row r="30" spans="1:14" ht="185.25" customHeight="1" x14ac:dyDescent="0.2">
      <c r="A30" s="837">
        <v>17</v>
      </c>
      <c r="B30" s="839" t="s">
        <v>1834</v>
      </c>
      <c r="C30" s="840"/>
      <c r="D30" s="843" t="s">
        <v>2130</v>
      </c>
      <c r="E30" s="844"/>
      <c r="F30" s="844"/>
      <c r="G30" s="844"/>
      <c r="H30" s="844"/>
      <c r="I30" s="844"/>
      <c r="J30" s="844"/>
      <c r="K30" s="844"/>
      <c r="L30" s="845"/>
      <c r="N30" s="99" t="s">
        <v>1805</v>
      </c>
    </row>
    <row r="31" spans="1:14" ht="231.75" customHeight="1" x14ac:dyDescent="0.2">
      <c r="A31" s="838"/>
      <c r="B31" s="841"/>
      <c r="C31" s="842"/>
      <c r="D31" s="846"/>
      <c r="E31" s="847"/>
      <c r="F31" s="847"/>
      <c r="G31" s="847"/>
      <c r="H31" s="847"/>
      <c r="I31" s="847"/>
      <c r="J31" s="847"/>
      <c r="K31" s="847"/>
      <c r="L31" s="848"/>
    </row>
    <row r="32" spans="1:14" ht="222.75" customHeight="1" thickBot="1" x14ac:dyDescent="0.25">
      <c r="A32" s="127">
        <v>18</v>
      </c>
      <c r="B32" s="525" t="s">
        <v>1835</v>
      </c>
      <c r="C32" s="525"/>
      <c r="D32" s="555" t="s">
        <v>2131</v>
      </c>
      <c r="E32" s="555"/>
      <c r="F32" s="555"/>
      <c r="G32" s="555"/>
      <c r="H32" s="555"/>
      <c r="I32" s="555"/>
      <c r="J32" s="555"/>
      <c r="K32" s="555"/>
      <c r="L32" s="556"/>
      <c r="N32" s="99" t="s">
        <v>1805</v>
      </c>
    </row>
    <row r="33" spans="1:17" ht="15.75" customHeight="1" thickBot="1" x14ac:dyDescent="0.25">
      <c r="A33" s="508"/>
      <c r="B33" s="508"/>
      <c r="C33" s="508"/>
      <c r="D33" s="508"/>
      <c r="E33" s="508"/>
      <c r="F33" s="508"/>
      <c r="G33" s="508"/>
      <c r="H33" s="508"/>
      <c r="I33" s="508"/>
      <c r="J33" s="508"/>
      <c r="K33" s="508"/>
      <c r="L33" s="508"/>
    </row>
    <row r="34" spans="1:17" ht="130.5" customHeight="1" x14ac:dyDescent="0.2">
      <c r="A34" s="121">
        <v>19</v>
      </c>
      <c r="B34" s="557" t="s">
        <v>1836</v>
      </c>
      <c r="C34" s="557"/>
      <c r="D34" s="831" t="s">
        <v>2132</v>
      </c>
      <c r="E34" s="831"/>
      <c r="F34" s="831"/>
      <c r="G34" s="831"/>
      <c r="H34" s="831"/>
      <c r="I34" s="831"/>
      <c r="J34" s="831"/>
      <c r="K34" s="831"/>
      <c r="L34" s="832"/>
      <c r="N34" s="99" t="s">
        <v>1805</v>
      </c>
    </row>
    <row r="35" spans="1:17" ht="228" customHeight="1" x14ac:dyDescent="0.2">
      <c r="A35" s="122">
        <v>20</v>
      </c>
      <c r="B35" s="524" t="s">
        <v>1837</v>
      </c>
      <c r="C35" s="524"/>
      <c r="D35" s="833" t="s">
        <v>2133</v>
      </c>
      <c r="E35" s="833"/>
      <c r="F35" s="833"/>
      <c r="G35" s="833"/>
      <c r="H35" s="833"/>
      <c r="I35" s="833"/>
      <c r="J35" s="833"/>
      <c r="K35" s="833"/>
      <c r="L35" s="834"/>
      <c r="N35" s="99" t="s">
        <v>1838</v>
      </c>
    </row>
    <row r="36" spans="1:17" ht="210" customHeight="1" thickBot="1" x14ac:dyDescent="0.25">
      <c r="A36" s="122">
        <v>21</v>
      </c>
      <c r="B36" s="546" t="s">
        <v>1839</v>
      </c>
      <c r="C36" s="546"/>
      <c r="D36" s="835" t="s">
        <v>2134</v>
      </c>
      <c r="E36" s="835"/>
      <c r="F36" s="835"/>
      <c r="G36" s="835"/>
      <c r="H36" s="835"/>
      <c r="I36" s="835"/>
      <c r="J36" s="835"/>
      <c r="K36" s="835"/>
      <c r="L36" s="836"/>
      <c r="N36" s="99" t="s">
        <v>1805</v>
      </c>
    </row>
    <row r="37" spans="1:17" ht="217.5" hidden="1" customHeight="1" outlineLevel="1" x14ac:dyDescent="0.2">
      <c r="A37" s="135" t="s">
        <v>2047</v>
      </c>
      <c r="B37" s="549" t="s">
        <v>2048</v>
      </c>
      <c r="C37" s="549"/>
      <c r="D37" s="824" t="s">
        <v>2135</v>
      </c>
      <c r="E37" s="825"/>
      <c r="F37" s="825"/>
      <c r="G37" s="825"/>
      <c r="H37" s="825"/>
      <c r="I37" s="825"/>
      <c r="J37" s="825"/>
      <c r="K37" s="825"/>
      <c r="L37" s="826"/>
      <c r="N37" s="99" t="s">
        <v>2050</v>
      </c>
    </row>
    <row r="38" spans="1:17" ht="165" hidden="1" customHeight="1" outlineLevel="1" thickBot="1" x14ac:dyDescent="0.25">
      <c r="A38" s="136" t="s">
        <v>2051</v>
      </c>
      <c r="B38" s="552" t="s">
        <v>2052</v>
      </c>
      <c r="C38" s="552"/>
      <c r="D38" s="783" t="s">
        <v>2136</v>
      </c>
      <c r="E38" s="784"/>
      <c r="F38" s="784"/>
      <c r="G38" s="784"/>
      <c r="H38" s="784"/>
      <c r="I38" s="784"/>
      <c r="J38" s="784"/>
      <c r="K38" s="784"/>
      <c r="L38" s="785"/>
      <c r="N38" s="99" t="s">
        <v>2054</v>
      </c>
    </row>
    <row r="39" spans="1:17" ht="13.5" collapsed="1" thickBot="1" x14ac:dyDescent="0.25">
      <c r="A39" s="508"/>
      <c r="B39" s="508"/>
      <c r="C39" s="508"/>
      <c r="D39" s="508"/>
      <c r="E39" s="508"/>
      <c r="F39" s="508"/>
      <c r="G39" s="508"/>
      <c r="H39" s="508"/>
      <c r="I39" s="508"/>
      <c r="J39" s="508"/>
      <c r="K39" s="508"/>
      <c r="L39" s="508"/>
    </row>
    <row r="40" spans="1:17" ht="60" customHeight="1" x14ac:dyDescent="0.2">
      <c r="A40" s="113">
        <v>22</v>
      </c>
      <c r="B40" s="537" t="s">
        <v>1944</v>
      </c>
      <c r="C40" s="537"/>
      <c r="D40" s="538" t="s">
        <v>1945</v>
      </c>
      <c r="E40" s="538"/>
      <c r="F40" s="827" t="s">
        <v>2137</v>
      </c>
      <c r="G40" s="827"/>
      <c r="H40" s="541" t="s">
        <v>1946</v>
      </c>
      <c r="I40" s="542"/>
      <c r="J40" s="828" t="s">
        <v>2219</v>
      </c>
      <c r="K40" s="829"/>
      <c r="L40" s="830"/>
      <c r="N40" s="99" t="s">
        <v>1840</v>
      </c>
    </row>
    <row r="41" spans="1:17" ht="60" customHeight="1" thickBot="1" x14ac:dyDescent="0.25">
      <c r="A41" s="127">
        <v>23</v>
      </c>
      <c r="B41" s="532" t="s">
        <v>1947</v>
      </c>
      <c r="C41" s="533"/>
      <c r="D41" s="821" t="s">
        <v>2056</v>
      </c>
      <c r="E41" s="822"/>
      <c r="F41" s="822"/>
      <c r="G41" s="822"/>
      <c r="H41" s="822"/>
      <c r="I41" s="822"/>
      <c r="J41" s="822"/>
      <c r="K41" s="822"/>
      <c r="L41" s="823"/>
      <c r="N41" s="99" t="s">
        <v>1841</v>
      </c>
    </row>
    <row r="42" spans="1:17" ht="15" customHeight="1" thickBot="1" x14ac:dyDescent="0.25">
      <c r="A42" s="508"/>
      <c r="B42" s="508"/>
      <c r="C42" s="508"/>
      <c r="D42" s="508"/>
      <c r="E42" s="508"/>
      <c r="F42" s="508"/>
      <c r="G42" s="508"/>
      <c r="H42" s="508"/>
      <c r="I42" s="508"/>
      <c r="J42" s="508"/>
      <c r="K42" s="508"/>
      <c r="L42" s="508"/>
    </row>
    <row r="43" spans="1:17" ht="30" customHeight="1" x14ac:dyDescent="0.2">
      <c r="A43" s="536" t="s">
        <v>1842</v>
      </c>
      <c r="B43" s="527"/>
      <c r="C43" s="527"/>
      <c r="D43" s="85" t="s">
        <v>1843</v>
      </c>
      <c r="E43" s="85">
        <v>2017</v>
      </c>
      <c r="F43" s="85">
        <v>2018</v>
      </c>
      <c r="G43" s="85">
        <v>2019</v>
      </c>
      <c r="H43" s="85">
        <v>2020</v>
      </c>
      <c r="I43" s="85">
        <v>2021</v>
      </c>
      <c r="J43" s="85">
        <v>2022</v>
      </c>
      <c r="K43" s="85">
        <v>2023</v>
      </c>
      <c r="L43" s="86" t="s">
        <v>1844</v>
      </c>
    </row>
    <row r="44" spans="1:17" ht="45" customHeight="1" x14ac:dyDescent="0.2">
      <c r="A44" s="122">
        <v>24</v>
      </c>
      <c r="B44" s="524" t="s">
        <v>1845</v>
      </c>
      <c r="C44" s="524"/>
      <c r="D44" s="317">
        <v>7377525</v>
      </c>
      <c r="E44" s="317">
        <v>5914115</v>
      </c>
      <c r="F44" s="190">
        <v>0</v>
      </c>
      <c r="G44" s="190">
        <v>0</v>
      </c>
      <c r="H44" s="190">
        <v>0</v>
      </c>
      <c r="I44" s="190">
        <v>0</v>
      </c>
      <c r="J44" s="190">
        <v>0</v>
      </c>
      <c r="K44" s="190">
        <v>0</v>
      </c>
      <c r="L44" s="321">
        <f>SUM(D44:K44)</f>
        <v>13291640</v>
      </c>
      <c r="N44" s="99" t="s">
        <v>1846</v>
      </c>
    </row>
    <row r="45" spans="1:17" ht="45" customHeight="1" x14ac:dyDescent="0.2">
      <c r="A45" s="122">
        <v>25</v>
      </c>
      <c r="B45" s="524" t="s">
        <v>1847</v>
      </c>
      <c r="C45" s="524"/>
      <c r="D45" s="318">
        <v>0</v>
      </c>
      <c r="E45" s="318">
        <v>1150000</v>
      </c>
      <c r="F45" s="190">
        <v>0</v>
      </c>
      <c r="G45" s="190">
        <v>0</v>
      </c>
      <c r="H45" s="190">
        <v>0</v>
      </c>
      <c r="I45" s="190">
        <v>0</v>
      </c>
      <c r="J45" s="190">
        <v>0</v>
      </c>
      <c r="K45" s="190">
        <v>0</v>
      </c>
      <c r="L45" s="322">
        <f>SUM(D45:K45)</f>
        <v>1150000</v>
      </c>
      <c r="N45" s="99" t="s">
        <v>1848</v>
      </c>
      <c r="P45" s="109"/>
      <c r="Q45" s="109"/>
    </row>
    <row r="46" spans="1:17" ht="45" hidden="1" customHeight="1" outlineLevel="1" x14ac:dyDescent="0.2">
      <c r="A46" s="137" t="s">
        <v>2057</v>
      </c>
      <c r="B46" s="523" t="s">
        <v>2058</v>
      </c>
      <c r="C46" s="523"/>
      <c r="D46" s="318">
        <v>0</v>
      </c>
      <c r="E46" s="318">
        <v>1150000</v>
      </c>
      <c r="F46" s="190"/>
      <c r="G46" s="190"/>
      <c r="H46" s="190"/>
      <c r="I46" s="190"/>
      <c r="J46" s="190"/>
      <c r="K46" s="190"/>
      <c r="L46" s="322">
        <f>SUM(D46:K46)</f>
        <v>1150000</v>
      </c>
      <c r="N46" s="99" t="s">
        <v>2059</v>
      </c>
    </row>
    <row r="47" spans="1:17" ht="45" customHeight="1" collapsed="1" x14ac:dyDescent="0.2">
      <c r="A47" s="122">
        <v>26</v>
      </c>
      <c r="B47" s="524" t="s">
        <v>1849</v>
      </c>
      <c r="C47" s="524"/>
      <c r="D47" s="318">
        <v>0</v>
      </c>
      <c r="E47" s="318">
        <v>977500</v>
      </c>
      <c r="F47" s="190">
        <v>0</v>
      </c>
      <c r="G47" s="190">
        <v>0</v>
      </c>
      <c r="H47" s="190">
        <v>0</v>
      </c>
      <c r="I47" s="190">
        <v>0</v>
      </c>
      <c r="J47" s="190">
        <v>0</v>
      </c>
      <c r="K47" s="190">
        <v>0</v>
      </c>
      <c r="L47" s="322">
        <f>SUM(D47:K47)</f>
        <v>977500</v>
      </c>
      <c r="N47" s="99" t="s">
        <v>1850</v>
      </c>
      <c r="O47" s="109"/>
    </row>
    <row r="48" spans="1:17" ht="45" customHeight="1" thickBot="1" x14ac:dyDescent="0.25">
      <c r="A48" s="127">
        <v>27</v>
      </c>
      <c r="B48" s="525" t="s">
        <v>1851</v>
      </c>
      <c r="C48" s="525"/>
      <c r="D48" s="319">
        <v>0</v>
      </c>
      <c r="E48" s="319">
        <v>0.85</v>
      </c>
      <c r="F48" s="319">
        <v>0</v>
      </c>
      <c r="G48" s="319">
        <v>0</v>
      </c>
      <c r="H48" s="319">
        <v>0</v>
      </c>
      <c r="I48" s="319">
        <v>0</v>
      </c>
      <c r="J48" s="319">
        <v>0</v>
      </c>
      <c r="K48" s="319">
        <v>0</v>
      </c>
      <c r="L48" s="320">
        <v>0.85</v>
      </c>
      <c r="N48" s="99" t="s">
        <v>1805</v>
      </c>
    </row>
    <row r="49" spans="1:14" ht="13.5" thickBot="1" x14ac:dyDescent="0.25">
      <c r="A49" s="526"/>
      <c r="B49" s="526"/>
      <c r="C49" s="526"/>
      <c r="D49" s="526"/>
      <c r="E49" s="526"/>
      <c r="F49" s="526"/>
      <c r="G49" s="526"/>
      <c r="H49" s="526"/>
      <c r="I49" s="526"/>
      <c r="J49" s="526"/>
      <c r="K49" s="526"/>
      <c r="L49" s="526"/>
    </row>
    <row r="50" spans="1:14" ht="30" customHeight="1" x14ac:dyDescent="0.2">
      <c r="A50" s="509">
        <v>28</v>
      </c>
      <c r="B50" s="527" t="s">
        <v>1852</v>
      </c>
      <c r="C50" s="527"/>
      <c r="D50" s="527"/>
      <c r="E50" s="527"/>
      <c r="F50" s="527"/>
      <c r="G50" s="527"/>
      <c r="H50" s="527"/>
      <c r="I50" s="527"/>
      <c r="J50" s="527"/>
      <c r="K50" s="527"/>
      <c r="L50" s="528"/>
      <c r="N50" s="99" t="s">
        <v>1805</v>
      </c>
    </row>
    <row r="51" spans="1:14" ht="30" customHeight="1" x14ac:dyDescent="0.2">
      <c r="A51" s="510"/>
      <c r="B51" s="529" t="s">
        <v>1853</v>
      </c>
      <c r="C51" s="529"/>
      <c r="D51" s="516" t="s">
        <v>1854</v>
      </c>
      <c r="E51" s="530"/>
      <c r="F51" s="530"/>
      <c r="G51" s="530"/>
      <c r="H51" s="530"/>
      <c r="I51" s="530"/>
      <c r="J51" s="517"/>
      <c r="K51" s="516" t="s">
        <v>1855</v>
      </c>
      <c r="L51" s="531"/>
    </row>
    <row r="52" spans="1:14" ht="120" customHeight="1" x14ac:dyDescent="0.2">
      <c r="A52" s="510"/>
      <c r="B52" s="804" t="s">
        <v>2138</v>
      </c>
      <c r="C52" s="805"/>
      <c r="D52" s="806" t="s">
        <v>2139</v>
      </c>
      <c r="E52" s="807"/>
      <c r="F52" s="807"/>
      <c r="G52" s="807"/>
      <c r="H52" s="807"/>
      <c r="I52" s="807"/>
      <c r="J52" s="808"/>
      <c r="K52" s="813">
        <v>162250</v>
      </c>
      <c r="L52" s="814"/>
    </row>
    <row r="53" spans="1:14" ht="94.5" customHeight="1" x14ac:dyDescent="0.2">
      <c r="A53" s="510"/>
      <c r="B53" s="804" t="s">
        <v>2140</v>
      </c>
      <c r="C53" s="805"/>
      <c r="D53" s="815" t="s">
        <v>2141</v>
      </c>
      <c r="E53" s="816"/>
      <c r="F53" s="816"/>
      <c r="G53" s="816"/>
      <c r="H53" s="816"/>
      <c r="I53" s="816"/>
      <c r="J53" s="817"/>
      <c r="K53" s="809">
        <v>0</v>
      </c>
      <c r="L53" s="810"/>
    </row>
    <row r="54" spans="1:14" ht="162" customHeight="1" x14ac:dyDescent="0.2">
      <c r="A54" s="510"/>
      <c r="B54" s="804" t="s">
        <v>2142</v>
      </c>
      <c r="C54" s="805"/>
      <c r="D54" s="818" t="s">
        <v>2143</v>
      </c>
      <c r="E54" s="819"/>
      <c r="F54" s="819"/>
      <c r="G54" s="819"/>
      <c r="H54" s="819"/>
      <c r="I54" s="819"/>
      <c r="J54" s="820"/>
      <c r="K54" s="813">
        <v>7023254.6900000004</v>
      </c>
      <c r="L54" s="814"/>
    </row>
    <row r="55" spans="1:14" ht="77.25" customHeight="1" x14ac:dyDescent="0.2">
      <c r="A55" s="510"/>
      <c r="B55" s="804" t="s">
        <v>2144</v>
      </c>
      <c r="C55" s="805"/>
      <c r="D55" s="806" t="s">
        <v>2145</v>
      </c>
      <c r="E55" s="807"/>
      <c r="F55" s="807"/>
      <c r="G55" s="807"/>
      <c r="H55" s="807"/>
      <c r="I55" s="807"/>
      <c r="J55" s="808"/>
      <c r="K55" s="809">
        <v>0</v>
      </c>
      <c r="L55" s="810"/>
    </row>
    <row r="56" spans="1:14" ht="132.75" customHeight="1" thickBot="1" x14ac:dyDescent="0.25">
      <c r="A56" s="510"/>
      <c r="B56" s="811" t="s">
        <v>2146</v>
      </c>
      <c r="C56" s="812"/>
      <c r="D56" s="806" t="s">
        <v>2147</v>
      </c>
      <c r="E56" s="807"/>
      <c r="F56" s="807"/>
      <c r="G56" s="807"/>
      <c r="H56" s="807"/>
      <c r="I56" s="807"/>
      <c r="J56" s="808"/>
      <c r="K56" s="809">
        <v>6106134.8700000001</v>
      </c>
      <c r="L56" s="810"/>
    </row>
    <row r="57" spans="1:14" ht="15" customHeight="1" thickBot="1" x14ac:dyDescent="0.25">
      <c r="A57" s="508"/>
      <c r="B57" s="508"/>
      <c r="C57" s="508"/>
      <c r="D57" s="508"/>
      <c r="E57" s="508"/>
      <c r="F57" s="508"/>
      <c r="G57" s="508"/>
      <c r="H57" s="508"/>
      <c r="I57" s="508"/>
      <c r="J57" s="508"/>
      <c r="K57" s="508"/>
      <c r="L57" s="508"/>
    </row>
    <row r="58" spans="1:14" ht="30" customHeight="1" x14ac:dyDescent="0.2">
      <c r="A58" s="509">
        <v>29</v>
      </c>
      <c r="B58" s="511" t="s">
        <v>1948</v>
      </c>
      <c r="C58" s="511"/>
      <c r="D58" s="511"/>
      <c r="E58" s="511"/>
      <c r="F58" s="511"/>
      <c r="G58" s="511"/>
      <c r="H58" s="511"/>
      <c r="I58" s="511"/>
      <c r="J58" s="511"/>
      <c r="K58" s="511"/>
      <c r="L58" s="512"/>
      <c r="N58" s="99" t="s">
        <v>1856</v>
      </c>
    </row>
    <row r="59" spans="1:14" ht="42.75" customHeight="1" x14ac:dyDescent="0.2">
      <c r="A59" s="510"/>
      <c r="B59" s="513" t="s">
        <v>1857</v>
      </c>
      <c r="C59" s="514"/>
      <c r="D59" s="515"/>
      <c r="E59" s="513" t="s">
        <v>1858</v>
      </c>
      <c r="F59" s="515"/>
      <c r="G59" s="513" t="s">
        <v>1859</v>
      </c>
      <c r="H59" s="515"/>
      <c r="I59" s="516" t="s">
        <v>1860</v>
      </c>
      <c r="J59" s="517"/>
      <c r="K59" s="496" t="s">
        <v>1861</v>
      </c>
      <c r="L59" s="497"/>
    </row>
    <row r="60" spans="1:14" ht="42.75" hidden="1" customHeight="1" outlineLevel="1" x14ac:dyDescent="0.2">
      <c r="A60" s="510"/>
      <c r="B60" s="498"/>
      <c r="C60" s="499"/>
      <c r="D60" s="500"/>
      <c r="E60" s="140"/>
      <c r="F60" s="141"/>
      <c r="G60" s="140"/>
      <c r="H60" s="141"/>
      <c r="I60" s="142" t="s">
        <v>2068</v>
      </c>
      <c r="J60" s="143" t="s">
        <v>2069</v>
      </c>
      <c r="K60" s="140"/>
      <c r="L60" s="144"/>
    </row>
    <row r="61" spans="1:14" ht="31.5" customHeight="1" collapsed="1" x14ac:dyDescent="0.2">
      <c r="A61" s="510"/>
      <c r="B61" s="480" t="s">
        <v>1862</v>
      </c>
      <c r="C61" s="481"/>
      <c r="D61" s="482"/>
      <c r="E61" s="483" t="s">
        <v>1863</v>
      </c>
      <c r="F61" s="484"/>
      <c r="G61" s="483" t="s">
        <v>1864</v>
      </c>
      <c r="H61" s="484"/>
      <c r="I61" s="325">
        <v>0</v>
      </c>
      <c r="J61" s="326">
        <v>65432</v>
      </c>
      <c r="K61" s="797" t="s">
        <v>2148</v>
      </c>
      <c r="L61" s="798"/>
    </row>
    <row r="62" spans="1:14" ht="36.75" hidden="1" customHeight="1" outlineLevel="1" x14ac:dyDescent="0.2">
      <c r="A62" s="510"/>
      <c r="B62" s="487" t="s">
        <v>2070</v>
      </c>
      <c r="C62" s="488"/>
      <c r="D62" s="489"/>
      <c r="E62" s="483" t="s">
        <v>1863</v>
      </c>
      <c r="F62" s="484"/>
      <c r="G62" s="483" t="s">
        <v>1864</v>
      </c>
      <c r="H62" s="484"/>
      <c r="I62" s="327">
        <v>0</v>
      </c>
      <c r="J62" s="328">
        <v>1500</v>
      </c>
      <c r="K62" s="797" t="s">
        <v>1865</v>
      </c>
      <c r="L62" s="798"/>
    </row>
    <row r="63" spans="1:14" ht="41.25" customHeight="1" collapsed="1" x14ac:dyDescent="0.2">
      <c r="A63" s="510"/>
      <c r="B63" s="480" t="s">
        <v>1866</v>
      </c>
      <c r="C63" s="481"/>
      <c r="D63" s="482"/>
      <c r="E63" s="483" t="s">
        <v>1867</v>
      </c>
      <c r="F63" s="484"/>
      <c r="G63" s="483" t="s">
        <v>1868</v>
      </c>
      <c r="H63" s="484"/>
      <c r="I63" s="329">
        <v>0</v>
      </c>
      <c r="J63" s="330">
        <v>1</v>
      </c>
      <c r="K63" s="801" t="s">
        <v>2149</v>
      </c>
      <c r="L63" s="802"/>
    </row>
    <row r="64" spans="1:14" ht="51.75" customHeight="1" x14ac:dyDescent="0.2">
      <c r="A64" s="510"/>
      <c r="B64" s="480" t="s">
        <v>1869</v>
      </c>
      <c r="C64" s="481"/>
      <c r="D64" s="482"/>
      <c r="E64" s="483" t="s">
        <v>1867</v>
      </c>
      <c r="F64" s="484"/>
      <c r="G64" s="483" t="s">
        <v>1868</v>
      </c>
      <c r="H64" s="484"/>
      <c r="I64" s="329">
        <v>0</v>
      </c>
      <c r="J64" s="330">
        <v>1</v>
      </c>
      <c r="K64" s="801" t="s">
        <v>2149</v>
      </c>
      <c r="L64" s="802"/>
    </row>
    <row r="65" spans="1:12" ht="39" customHeight="1" x14ac:dyDescent="0.2">
      <c r="A65" s="510"/>
      <c r="B65" s="480" t="s">
        <v>1870</v>
      </c>
      <c r="C65" s="481"/>
      <c r="D65" s="482"/>
      <c r="E65" s="483" t="s">
        <v>1867</v>
      </c>
      <c r="F65" s="484"/>
      <c r="G65" s="483" t="s">
        <v>1871</v>
      </c>
      <c r="H65" s="484"/>
      <c r="I65" s="331">
        <v>0</v>
      </c>
      <c r="J65" s="332">
        <v>5495787.7199999997</v>
      </c>
      <c r="K65" s="797" t="s">
        <v>2150</v>
      </c>
      <c r="L65" s="798"/>
    </row>
    <row r="66" spans="1:12" ht="41.25" customHeight="1" x14ac:dyDescent="0.2">
      <c r="A66" s="510"/>
      <c r="B66" s="480" t="s">
        <v>1872</v>
      </c>
      <c r="C66" s="481"/>
      <c r="D66" s="482"/>
      <c r="E66" s="483" t="s">
        <v>1863</v>
      </c>
      <c r="F66" s="484"/>
      <c r="G66" s="483" t="s">
        <v>1873</v>
      </c>
      <c r="H66" s="484"/>
      <c r="I66" s="333">
        <v>0</v>
      </c>
      <c r="J66" s="334">
        <v>17</v>
      </c>
      <c r="K66" s="797" t="s">
        <v>1865</v>
      </c>
      <c r="L66" s="798"/>
    </row>
    <row r="67" spans="1:12" ht="30" customHeight="1" x14ac:dyDescent="0.2">
      <c r="A67" s="510"/>
      <c r="B67" s="480" t="s">
        <v>1874</v>
      </c>
      <c r="C67" s="481"/>
      <c r="D67" s="482"/>
      <c r="E67" s="483" t="s">
        <v>1863</v>
      </c>
      <c r="F67" s="484"/>
      <c r="G67" s="483" t="s">
        <v>1873</v>
      </c>
      <c r="H67" s="484"/>
      <c r="I67" s="333">
        <v>0</v>
      </c>
      <c r="J67" s="334">
        <v>17</v>
      </c>
      <c r="K67" s="797" t="s">
        <v>1865</v>
      </c>
      <c r="L67" s="798"/>
    </row>
    <row r="68" spans="1:12" ht="41.25" customHeight="1" thickBot="1" x14ac:dyDescent="0.25">
      <c r="A68" s="803"/>
      <c r="B68" s="491" t="s">
        <v>1875</v>
      </c>
      <c r="C68" s="492"/>
      <c r="D68" s="493"/>
      <c r="E68" s="494" t="s">
        <v>1867</v>
      </c>
      <c r="F68" s="495"/>
      <c r="G68" s="494" t="s">
        <v>1868</v>
      </c>
      <c r="H68" s="495"/>
      <c r="I68" s="335">
        <v>0</v>
      </c>
      <c r="J68" s="336">
        <v>0</v>
      </c>
      <c r="K68" s="799" t="s">
        <v>1865</v>
      </c>
      <c r="L68" s="800"/>
    </row>
    <row r="69" spans="1:12" ht="15" customHeight="1" thickBot="1" x14ac:dyDescent="0.25">
      <c r="A69" s="796"/>
      <c r="B69" s="796"/>
      <c r="C69" s="796"/>
      <c r="D69" s="796"/>
      <c r="E69" s="796"/>
      <c r="F69" s="796"/>
      <c r="G69" s="796"/>
      <c r="H69" s="796"/>
      <c r="I69" s="796"/>
      <c r="J69" s="796"/>
      <c r="K69" s="796"/>
      <c r="L69" s="796"/>
    </row>
    <row r="70" spans="1:12" ht="30" customHeight="1" thickBot="1" x14ac:dyDescent="0.25">
      <c r="A70" s="87">
        <v>30</v>
      </c>
      <c r="B70" s="477" t="s">
        <v>1876</v>
      </c>
      <c r="C70" s="477"/>
      <c r="D70" s="478" t="s">
        <v>1877</v>
      </c>
      <c r="E70" s="478"/>
      <c r="F70" s="478"/>
      <c r="G70" s="478"/>
      <c r="H70" s="478"/>
      <c r="I70" s="478"/>
      <c r="J70" s="478"/>
      <c r="K70" s="478"/>
      <c r="L70" s="479"/>
    </row>
    <row r="98" spans="1:1" x14ac:dyDescent="0.2">
      <c r="A98" s="102" t="s">
        <v>1878</v>
      </c>
    </row>
    <row r="99" spans="1:1" x14ac:dyDescent="0.2">
      <c r="A99" s="102" t="s">
        <v>14</v>
      </c>
    </row>
    <row r="100" spans="1:1" x14ac:dyDescent="0.2">
      <c r="A100" s="102" t="s">
        <v>1879</v>
      </c>
    </row>
    <row r="101" spans="1:1" x14ac:dyDescent="0.2">
      <c r="A101" s="102" t="s">
        <v>1880</v>
      </c>
    </row>
    <row r="102" spans="1:1" x14ac:dyDescent="0.2">
      <c r="A102" s="102" t="s">
        <v>1881</v>
      </c>
    </row>
    <row r="103" spans="1:1" x14ac:dyDescent="0.2">
      <c r="A103" s="102" t="s">
        <v>1882</v>
      </c>
    </row>
    <row r="104" spans="1:1" x14ac:dyDescent="0.2">
      <c r="A104" s="102" t="s">
        <v>1883</v>
      </c>
    </row>
    <row r="105" spans="1:1" x14ac:dyDescent="0.2">
      <c r="A105" s="102" t="s">
        <v>1884</v>
      </c>
    </row>
    <row r="106" spans="1:1" x14ac:dyDescent="0.2">
      <c r="A106" s="102" t="s">
        <v>1885</v>
      </c>
    </row>
    <row r="107" spans="1:1" x14ac:dyDescent="0.2">
      <c r="A107" s="102" t="s">
        <v>1886</v>
      </c>
    </row>
    <row r="108" spans="1:1" x14ac:dyDescent="0.2">
      <c r="A108" s="102" t="s">
        <v>1887</v>
      </c>
    </row>
    <row r="109" spans="1:1" x14ac:dyDescent="0.2">
      <c r="A109" s="102" t="s">
        <v>1888</v>
      </c>
    </row>
    <row r="110" spans="1:1" x14ac:dyDescent="0.2">
      <c r="A110" s="102" t="s">
        <v>1889</v>
      </c>
    </row>
    <row r="111" spans="1:1" x14ac:dyDescent="0.2">
      <c r="A111" s="102" t="s">
        <v>1890</v>
      </c>
    </row>
    <row r="112" spans="1:1" x14ac:dyDescent="0.2">
      <c r="A112" s="102" t="s">
        <v>1891</v>
      </c>
    </row>
    <row r="113" spans="1:1" x14ac:dyDescent="0.2">
      <c r="A113" s="102" t="s">
        <v>1892</v>
      </c>
    </row>
    <row r="114" spans="1:1" x14ac:dyDescent="0.2">
      <c r="A114" s="102" t="s">
        <v>1893</v>
      </c>
    </row>
    <row r="115" spans="1:1" x14ac:dyDescent="0.2">
      <c r="A115" s="102" t="s">
        <v>1894</v>
      </c>
    </row>
    <row r="116" spans="1:1" ht="15" x14ac:dyDescent="0.25">
      <c r="A116" s="97"/>
    </row>
    <row r="117" spans="1:1" ht="15" x14ac:dyDescent="0.25">
      <c r="A117" s="97"/>
    </row>
    <row r="118" spans="1:1" x14ac:dyDescent="0.2">
      <c r="A118" s="88" t="s">
        <v>1895</v>
      </c>
    </row>
    <row r="119" spans="1:1" x14ac:dyDescent="0.2">
      <c r="A119" s="88" t="s">
        <v>1896</v>
      </c>
    </row>
    <row r="120" spans="1:1" x14ac:dyDescent="0.2">
      <c r="A120" s="88" t="s">
        <v>1822</v>
      </c>
    </row>
    <row r="121" spans="1:1" x14ac:dyDescent="0.2">
      <c r="A121" s="88" t="s">
        <v>1897</v>
      </c>
    </row>
    <row r="122" spans="1:1" ht="15" x14ac:dyDescent="0.25">
      <c r="A122" s="97"/>
    </row>
    <row r="123" spans="1:1" ht="15" x14ac:dyDescent="0.25">
      <c r="A123" s="97"/>
    </row>
    <row r="124" spans="1:1" x14ac:dyDescent="0.2">
      <c r="A124" s="102" t="s">
        <v>1898</v>
      </c>
    </row>
    <row r="125" spans="1:1" x14ac:dyDescent="0.2">
      <c r="A125" s="102" t="s">
        <v>1899</v>
      </c>
    </row>
    <row r="126" spans="1:1" x14ac:dyDescent="0.2">
      <c r="A126" s="102" t="s">
        <v>1900</v>
      </c>
    </row>
    <row r="127" spans="1:1" x14ac:dyDescent="0.2">
      <c r="A127" s="102" t="s">
        <v>1901</v>
      </c>
    </row>
    <row r="128" spans="1:1" x14ac:dyDescent="0.2">
      <c r="A128" s="102" t="s">
        <v>1902</v>
      </c>
    </row>
    <row r="129" spans="1:1" x14ac:dyDescent="0.2">
      <c r="A129" s="102" t="s">
        <v>1903</v>
      </c>
    </row>
    <row r="130" spans="1:1" x14ac:dyDescent="0.2">
      <c r="A130" s="102" t="s">
        <v>1904</v>
      </c>
    </row>
    <row r="131" spans="1:1" x14ac:dyDescent="0.2">
      <c r="A131" s="102" t="s">
        <v>1905</v>
      </c>
    </row>
    <row r="132" spans="1:1" x14ac:dyDescent="0.2">
      <c r="A132" s="102" t="s">
        <v>1906</v>
      </c>
    </row>
    <row r="133" spans="1:1" x14ac:dyDescent="0.2">
      <c r="A133" s="102" t="s">
        <v>1907</v>
      </c>
    </row>
    <row r="134" spans="1:1" x14ac:dyDescent="0.2">
      <c r="A134" s="102" t="s">
        <v>1908</v>
      </c>
    </row>
    <row r="135" spans="1:1" x14ac:dyDescent="0.2">
      <c r="A135" s="102" t="s">
        <v>1824</v>
      </c>
    </row>
    <row r="136" spans="1:1" x14ac:dyDescent="0.2">
      <c r="A136" s="102" t="s">
        <v>1909</v>
      </c>
    </row>
    <row r="137" spans="1:1" x14ac:dyDescent="0.2">
      <c r="A137" s="102" t="s">
        <v>1910</v>
      </c>
    </row>
    <row r="138" spans="1:1" x14ac:dyDescent="0.2">
      <c r="A138" s="102" t="s">
        <v>1911</v>
      </c>
    </row>
    <row r="139" spans="1:1" x14ac:dyDescent="0.2">
      <c r="A139" s="102" t="s">
        <v>1912</v>
      </c>
    </row>
    <row r="140" spans="1:1" x14ac:dyDescent="0.2">
      <c r="A140" s="102" t="s">
        <v>1913</v>
      </c>
    </row>
    <row r="141" spans="1:1" x14ac:dyDescent="0.2">
      <c r="A141" s="102" t="s">
        <v>1914</v>
      </c>
    </row>
    <row r="142" spans="1:1" x14ac:dyDescent="0.2">
      <c r="A142" s="102" t="s">
        <v>1915</v>
      </c>
    </row>
    <row r="143" spans="1:1" x14ac:dyDescent="0.2">
      <c r="A143" s="102" t="s">
        <v>1916</v>
      </c>
    </row>
    <row r="144" spans="1:1" x14ac:dyDescent="0.2">
      <c r="A144" s="102" t="s">
        <v>1917</v>
      </c>
    </row>
    <row r="145" spans="1:1" x14ac:dyDescent="0.2">
      <c r="A145" s="102" t="s">
        <v>1918</v>
      </c>
    </row>
    <row r="146" spans="1:1" x14ac:dyDescent="0.2">
      <c r="A146" s="102" t="s">
        <v>1919</v>
      </c>
    </row>
    <row r="147" spans="1:1" x14ac:dyDescent="0.2">
      <c r="A147" s="102" t="s">
        <v>1920</v>
      </c>
    </row>
    <row r="148" spans="1:1" x14ac:dyDescent="0.2">
      <c r="A148" s="102" t="s">
        <v>1921</v>
      </c>
    </row>
    <row r="149" spans="1:1" x14ac:dyDescent="0.2">
      <c r="A149" s="102" t="s">
        <v>1922</v>
      </c>
    </row>
    <row r="150" spans="1:1" x14ac:dyDescent="0.2">
      <c r="A150" s="102" t="s">
        <v>1923</v>
      </c>
    </row>
    <row r="151" spans="1:1" x14ac:dyDescent="0.2">
      <c r="A151" s="102" t="s">
        <v>1924</v>
      </c>
    </row>
    <row r="152" spans="1:1" x14ac:dyDescent="0.2">
      <c r="A152" s="102" t="s">
        <v>1925</v>
      </c>
    </row>
    <row r="153" spans="1:1" x14ac:dyDescent="0.2">
      <c r="A153" s="102" t="s">
        <v>1926</v>
      </c>
    </row>
    <row r="154" spans="1:1" x14ac:dyDescent="0.2">
      <c r="A154" s="102" t="s">
        <v>1927</v>
      </c>
    </row>
    <row r="155" spans="1:1" x14ac:dyDescent="0.2">
      <c r="A155" s="102" t="s">
        <v>1928</v>
      </c>
    </row>
    <row r="156" spans="1:1" x14ac:dyDescent="0.2">
      <c r="A156" s="102" t="s">
        <v>1929</v>
      </c>
    </row>
    <row r="157" spans="1:1" x14ac:dyDescent="0.2">
      <c r="A157" s="102" t="s">
        <v>1930</v>
      </c>
    </row>
    <row r="158" spans="1:1" x14ac:dyDescent="0.2">
      <c r="A158" s="102" t="s">
        <v>1931</v>
      </c>
    </row>
    <row r="159" spans="1:1" x14ac:dyDescent="0.2">
      <c r="A159" s="102" t="s">
        <v>1932</v>
      </c>
    </row>
    <row r="160" spans="1:1" x14ac:dyDescent="0.2">
      <c r="A160" s="102" t="s">
        <v>1933</v>
      </c>
    </row>
    <row r="161" spans="1:1" ht="15" x14ac:dyDescent="0.25">
      <c r="A161" s="97"/>
    </row>
    <row r="162" spans="1:1" ht="15" x14ac:dyDescent="0.25">
      <c r="A162" s="97"/>
    </row>
    <row r="163" spans="1:1" x14ac:dyDescent="0.2">
      <c r="A163" s="103" t="s">
        <v>1826</v>
      </c>
    </row>
    <row r="164" spans="1:1" x14ac:dyDescent="0.2">
      <c r="A164" s="103" t="s">
        <v>1934</v>
      </c>
    </row>
    <row r="165" spans="1:1" ht="15" x14ac:dyDescent="0.25">
      <c r="A165" s="97"/>
    </row>
    <row r="166" spans="1:1" ht="15" x14ac:dyDescent="0.25">
      <c r="A166" s="97"/>
    </row>
    <row r="167" spans="1:1" x14ac:dyDescent="0.2">
      <c r="A167" s="103" t="s">
        <v>1935</v>
      </c>
    </row>
    <row r="168" spans="1:1" x14ac:dyDescent="0.2">
      <c r="A168" s="103" t="s">
        <v>1936</v>
      </c>
    </row>
    <row r="169" spans="1:1" x14ac:dyDescent="0.2">
      <c r="A169" s="103" t="s">
        <v>1828</v>
      </c>
    </row>
    <row r="170" spans="1:1" x14ac:dyDescent="0.2">
      <c r="A170" s="103" t="s">
        <v>1937</v>
      </c>
    </row>
    <row r="171" spans="1:1" ht="15" x14ac:dyDescent="0.25">
      <c r="A171" s="97"/>
    </row>
    <row r="172" spans="1:1" ht="15" x14ac:dyDescent="0.25">
      <c r="A172" s="97"/>
    </row>
    <row r="173" spans="1:1" x14ac:dyDescent="0.2">
      <c r="A173" s="103" t="s">
        <v>1938</v>
      </c>
    </row>
    <row r="174" spans="1:1" x14ac:dyDescent="0.2">
      <c r="A174" s="103" t="s">
        <v>1939</v>
      </c>
    </row>
    <row r="175" spans="1:1" x14ac:dyDescent="0.2">
      <c r="A175" s="103" t="s">
        <v>1830</v>
      </c>
    </row>
    <row r="176" spans="1:1" x14ac:dyDescent="0.2">
      <c r="A176" s="103" t="s">
        <v>1940</v>
      </c>
    </row>
    <row r="177" spans="1:1" x14ac:dyDescent="0.2">
      <c r="A177" s="103" t="s">
        <v>1941</v>
      </c>
    </row>
    <row r="178" spans="1:1" x14ac:dyDescent="0.2">
      <c r="A178" s="103" t="s">
        <v>1942</v>
      </c>
    </row>
  </sheetData>
  <autoFilter ref="N1:N181"/>
  <mergeCells count="151">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A27:A29"/>
    <mergeCell ref="B27:C29"/>
    <mergeCell ref="D27:L27"/>
    <mergeCell ref="D28:L28"/>
    <mergeCell ref="D29:L29"/>
    <mergeCell ref="A22:L22"/>
    <mergeCell ref="B23:C23"/>
    <mergeCell ref="D23:L23"/>
    <mergeCell ref="B24:C24"/>
    <mergeCell ref="D24:L24"/>
    <mergeCell ref="B25:C25"/>
    <mergeCell ref="D25:L25"/>
    <mergeCell ref="B34:C34"/>
    <mergeCell ref="D34:L34"/>
    <mergeCell ref="B35:C35"/>
    <mergeCell ref="D35:L35"/>
    <mergeCell ref="B36:C36"/>
    <mergeCell ref="D36:L36"/>
    <mergeCell ref="A30:A31"/>
    <mergeCell ref="B30:C31"/>
    <mergeCell ref="D30:L31"/>
    <mergeCell ref="B32:C32"/>
    <mergeCell ref="D32:L32"/>
    <mergeCell ref="A33:L33"/>
    <mergeCell ref="B41:C41"/>
    <mergeCell ref="D41:L41"/>
    <mergeCell ref="A42:L42"/>
    <mergeCell ref="A43:C43"/>
    <mergeCell ref="B44:C44"/>
    <mergeCell ref="B45:C45"/>
    <mergeCell ref="B37:C37"/>
    <mergeCell ref="D37:L37"/>
    <mergeCell ref="B38:C38"/>
    <mergeCell ref="D38:L38"/>
    <mergeCell ref="A39:L39"/>
    <mergeCell ref="B40:C40"/>
    <mergeCell ref="D40:E40"/>
    <mergeCell ref="F40:G40"/>
    <mergeCell ref="H40:I40"/>
    <mergeCell ref="J40:L40"/>
    <mergeCell ref="B46:C46"/>
    <mergeCell ref="B47:C47"/>
    <mergeCell ref="B48:C48"/>
    <mergeCell ref="A49:L49"/>
    <mergeCell ref="A50:A56"/>
    <mergeCell ref="B50:L50"/>
    <mergeCell ref="B51:C51"/>
    <mergeCell ref="D51:J51"/>
    <mergeCell ref="K51:L51"/>
    <mergeCell ref="B52:C52"/>
    <mergeCell ref="B55:C55"/>
    <mergeCell ref="D55:J55"/>
    <mergeCell ref="K55:L55"/>
    <mergeCell ref="B56:C56"/>
    <mergeCell ref="D56:J56"/>
    <mergeCell ref="K56:L56"/>
    <mergeCell ref="D52:J52"/>
    <mergeCell ref="K52:L52"/>
    <mergeCell ref="B53:C53"/>
    <mergeCell ref="D53:J53"/>
    <mergeCell ref="K53:L53"/>
    <mergeCell ref="B54:C54"/>
    <mergeCell ref="D54:J54"/>
    <mergeCell ref="K54:L54"/>
    <mergeCell ref="E61:F61"/>
    <mergeCell ref="G61:H61"/>
    <mergeCell ref="K61:L61"/>
    <mergeCell ref="B62:D62"/>
    <mergeCell ref="E62:F62"/>
    <mergeCell ref="G62:H62"/>
    <mergeCell ref="K62:L62"/>
    <mergeCell ref="A57:L57"/>
    <mergeCell ref="A58:A68"/>
    <mergeCell ref="B58:L58"/>
    <mergeCell ref="B59:D59"/>
    <mergeCell ref="E59:F59"/>
    <mergeCell ref="G59:H59"/>
    <mergeCell ref="I59:J59"/>
    <mergeCell ref="K59:L59"/>
    <mergeCell ref="B60:D60"/>
    <mergeCell ref="B61:D61"/>
    <mergeCell ref="B65:D65"/>
    <mergeCell ref="E65:F65"/>
    <mergeCell ref="G65:H65"/>
    <mergeCell ref="K65:L65"/>
    <mergeCell ref="B66:D66"/>
    <mergeCell ref="E66:F66"/>
    <mergeCell ref="G66:H66"/>
    <mergeCell ref="K66:L66"/>
    <mergeCell ref="B63:D63"/>
    <mergeCell ref="E63:F63"/>
    <mergeCell ref="G63:H63"/>
    <mergeCell ref="K63:L63"/>
    <mergeCell ref="B64:D64"/>
    <mergeCell ref="E64:F64"/>
    <mergeCell ref="G64:H64"/>
    <mergeCell ref="K64:L64"/>
    <mergeCell ref="A69:L69"/>
    <mergeCell ref="B70:C70"/>
    <mergeCell ref="D70:L70"/>
    <mergeCell ref="B67:D67"/>
    <mergeCell ref="E67:F67"/>
    <mergeCell ref="G67:H67"/>
    <mergeCell ref="K67:L67"/>
    <mergeCell ref="B68:D68"/>
    <mergeCell ref="E68:F68"/>
    <mergeCell ref="G68:H68"/>
    <mergeCell ref="K68:L68"/>
  </mergeCells>
  <conditionalFormatting sqref="F40:G40 D24:D30">
    <cfRule type="containsText" dxfId="24" priority="1" stopIfTrue="1" operator="containsText" text="wybierz">
      <formula>NOT(ISERROR(SEARCH("wybierz",D24)))</formula>
    </cfRule>
  </conditionalFormatting>
  <dataValidations count="7">
    <dataValidation type="list" allowBlank="1" showInputMessage="1" showErrorMessage="1" sqref="D20:L20">
      <formula1>$A$118:$A$121</formula1>
    </dataValidation>
    <dataValidation type="list" allowBlank="1" showInputMessage="1" showErrorMessage="1" prompt="wybierz Program z listy" sqref="E12:L12">
      <formula1>$A$98:$A$115</formula1>
    </dataValidation>
    <dataValidation type="list" allowBlank="1" showInputMessage="1" showErrorMessage="1" prompt="wybierz PI z listy" sqref="D25:L25">
      <formula1>$A$173:$A$178</formula1>
    </dataValidation>
    <dataValidation allowBlank="1" showInputMessage="1" showErrorMessage="1" prompt="zgodnie z właściwym PO" sqref="E13:L15"/>
    <dataValidation type="list" allowBlank="1" showInputMessage="1" showErrorMessage="1" prompt="wybierz narzędzie PP" sqref="D21:L21">
      <formula1>$A$124:$A$160</formula1>
    </dataValidation>
    <dataValidation type="list" allowBlank="1" showInputMessage="1" showErrorMessage="1" prompt="wybierz fundusz" sqref="D23:L23">
      <formula1>$A$163:$A$164</formula1>
    </dataValidation>
    <dataValidation type="list" allowBlank="1" showInputMessage="1" showErrorMessage="1" prompt="wybierz Cel Tematyczny" sqref="D24:L24">
      <formula1>$A$167:$A$170</formula1>
    </dataValidation>
  </dataValidations>
  <pageMargins left="0.25" right="0.25" top="0.75" bottom="0.75" header="0.3" footer="0.3"/>
  <pageSetup paperSize="9" scale="77" fitToHeight="0" orientation="portrait" r:id="rId1"/>
  <headerFooter>
    <oddHeader>&amp;CZałącznik 1</oddHeader>
  </headerFooter>
  <rowBreaks count="1" manualBreakCount="1">
    <brk id="57" max="11"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P181"/>
  <sheetViews>
    <sheetView view="pageBreakPreview" zoomScale="82" zoomScaleSheetLayoutView="82" workbookViewId="0">
      <selection activeCell="A3" sqref="A3:L3"/>
    </sheetView>
  </sheetViews>
  <sheetFormatPr defaultRowHeight="12.75" outlineLevelRow="1" x14ac:dyDescent="0.2"/>
  <cols>
    <col min="1" max="1" width="5.140625" style="99" customWidth="1"/>
    <col min="2" max="2" width="9.140625" style="99"/>
    <col min="3" max="3" width="12.140625" style="99" customWidth="1"/>
    <col min="4" max="4" width="10.5703125" style="99" customWidth="1"/>
    <col min="5" max="5" width="12.5703125" style="99" customWidth="1"/>
    <col min="6" max="6" width="14.5703125" style="99" customWidth="1"/>
    <col min="7" max="7" width="6.5703125" style="99" customWidth="1"/>
    <col min="8" max="10" width="9.7109375" style="99" customWidth="1"/>
    <col min="11" max="11" width="8.5703125" style="99" customWidth="1"/>
    <col min="12" max="12" width="14" style="99" customWidth="1"/>
    <col min="13" max="15" width="9.140625" style="99"/>
    <col min="16" max="16" width="11.85546875" style="99" bestFit="1" customWidth="1"/>
    <col min="17" max="16384" width="9.140625" style="99"/>
  </cols>
  <sheetData>
    <row r="1" spans="1:14" ht="41.25" customHeight="1" x14ac:dyDescent="0.2">
      <c r="A1" s="606" t="s">
        <v>1802</v>
      </c>
      <c r="B1" s="607"/>
      <c r="C1" s="607"/>
      <c r="D1" s="607"/>
      <c r="E1" s="607"/>
      <c r="F1" s="607"/>
      <c r="G1" s="607"/>
      <c r="H1" s="607"/>
      <c r="I1" s="607"/>
      <c r="J1" s="607"/>
      <c r="K1" s="607"/>
      <c r="L1" s="608"/>
      <c r="N1" s="99" t="s">
        <v>1803</v>
      </c>
    </row>
    <row r="2" spans="1:14" ht="30" customHeight="1" thickBot="1" x14ac:dyDescent="0.25">
      <c r="A2" s="100">
        <v>1</v>
      </c>
      <c r="B2" s="609" t="s">
        <v>1804</v>
      </c>
      <c r="C2" s="609"/>
      <c r="D2" s="609"/>
      <c r="E2" s="610"/>
      <c r="F2" s="611" t="s">
        <v>2317</v>
      </c>
      <c r="G2" s="611"/>
      <c r="H2" s="611"/>
      <c r="I2" s="611"/>
      <c r="J2" s="611"/>
      <c r="K2" s="611"/>
      <c r="L2" s="612"/>
      <c r="N2" s="99" t="s">
        <v>1805</v>
      </c>
    </row>
    <row r="3" spans="1:14" ht="15" customHeight="1" thickBot="1" x14ac:dyDescent="0.25">
      <c r="A3" s="594"/>
      <c r="B3" s="595"/>
      <c r="C3" s="595"/>
      <c r="D3" s="595"/>
      <c r="E3" s="595"/>
      <c r="F3" s="595"/>
      <c r="G3" s="595"/>
      <c r="H3" s="595"/>
      <c r="I3" s="595"/>
      <c r="J3" s="595"/>
      <c r="K3" s="595"/>
      <c r="L3" s="596"/>
    </row>
    <row r="4" spans="1:14" ht="30" customHeight="1" x14ac:dyDescent="0.25">
      <c r="A4" s="569" t="s">
        <v>0</v>
      </c>
      <c r="B4" s="570"/>
      <c r="C4" s="570"/>
      <c r="D4" s="570"/>
      <c r="E4" s="570"/>
      <c r="F4" s="570"/>
      <c r="G4" s="570"/>
      <c r="H4" s="570"/>
      <c r="I4" s="570"/>
      <c r="J4" s="570"/>
      <c r="K4" s="613"/>
      <c r="L4" s="614"/>
    </row>
    <row r="5" spans="1:14" ht="30" customHeight="1" x14ac:dyDescent="0.2">
      <c r="A5" s="118">
        <v>2</v>
      </c>
      <c r="B5" s="577" t="s">
        <v>1806</v>
      </c>
      <c r="C5" s="577"/>
      <c r="D5" s="577"/>
      <c r="E5" s="615" t="s">
        <v>2151</v>
      </c>
      <c r="F5" s="615"/>
      <c r="G5" s="615"/>
      <c r="H5" s="615"/>
      <c r="I5" s="615"/>
      <c r="J5" s="615"/>
      <c r="K5" s="615"/>
      <c r="L5" s="616"/>
      <c r="N5" s="99" t="s">
        <v>1807</v>
      </c>
    </row>
    <row r="6" spans="1:14" ht="30" customHeight="1" x14ac:dyDescent="0.2">
      <c r="A6" s="590">
        <v>3</v>
      </c>
      <c r="B6" s="577" t="s">
        <v>1808</v>
      </c>
      <c r="C6" s="577"/>
      <c r="D6" s="577"/>
      <c r="E6" s="615" t="s">
        <v>1183</v>
      </c>
      <c r="F6" s="615"/>
      <c r="G6" s="615"/>
      <c r="H6" s="615"/>
      <c r="I6" s="615"/>
      <c r="J6" s="615"/>
      <c r="K6" s="615"/>
      <c r="L6" s="616"/>
      <c r="N6" s="99" t="s">
        <v>1809</v>
      </c>
    </row>
    <row r="7" spans="1:14" ht="30" customHeight="1" x14ac:dyDescent="0.2">
      <c r="A7" s="590"/>
      <c r="B7" s="577"/>
      <c r="C7" s="577"/>
      <c r="D7" s="577"/>
      <c r="E7" s="101" t="s">
        <v>1810</v>
      </c>
      <c r="F7" s="593" t="s">
        <v>210</v>
      </c>
      <c r="G7" s="593"/>
      <c r="H7" s="593"/>
      <c r="I7" s="101" t="s">
        <v>1811</v>
      </c>
      <c r="J7" s="587">
        <v>3064</v>
      </c>
      <c r="K7" s="588"/>
      <c r="L7" s="589"/>
    </row>
    <row r="8" spans="1:14" ht="30" hidden="1" customHeight="1" outlineLevel="1" x14ac:dyDescent="0.2">
      <c r="A8" s="597" t="s">
        <v>2029</v>
      </c>
      <c r="B8" s="598" t="s">
        <v>2030</v>
      </c>
      <c r="C8" s="598"/>
      <c r="D8" s="598"/>
      <c r="E8" s="549" t="s">
        <v>2031</v>
      </c>
      <c r="F8" s="549"/>
      <c r="G8" s="593" t="s">
        <v>125</v>
      </c>
      <c r="H8" s="593"/>
      <c r="I8" s="593"/>
      <c r="J8" s="593"/>
      <c r="K8" s="593"/>
      <c r="L8" s="792"/>
      <c r="N8" s="99" t="s">
        <v>2032</v>
      </c>
    </row>
    <row r="9" spans="1:14" ht="30" hidden="1" customHeight="1" outlineLevel="1" x14ac:dyDescent="0.2">
      <c r="A9" s="597"/>
      <c r="B9" s="598"/>
      <c r="C9" s="598"/>
      <c r="D9" s="598"/>
      <c r="E9" s="133" t="s">
        <v>1810</v>
      </c>
      <c r="F9" s="593" t="s">
        <v>592</v>
      </c>
      <c r="G9" s="593"/>
      <c r="H9" s="593"/>
      <c r="I9" s="133" t="s">
        <v>2033</v>
      </c>
      <c r="J9" s="587" t="s">
        <v>592</v>
      </c>
      <c r="K9" s="588"/>
      <c r="L9" s="589"/>
    </row>
    <row r="10" spans="1:14" ht="30" customHeight="1" collapsed="1" x14ac:dyDescent="0.2">
      <c r="A10" s="590">
        <v>4</v>
      </c>
      <c r="B10" s="577" t="s">
        <v>1812</v>
      </c>
      <c r="C10" s="577"/>
      <c r="D10" s="577"/>
      <c r="E10" s="615" t="s">
        <v>1813</v>
      </c>
      <c r="F10" s="615"/>
      <c r="G10" s="615"/>
      <c r="H10" s="615"/>
      <c r="I10" s="615"/>
      <c r="J10" s="615"/>
      <c r="K10" s="615"/>
      <c r="L10" s="616"/>
      <c r="N10" s="99" t="s">
        <v>1805</v>
      </c>
    </row>
    <row r="11" spans="1:14" ht="30" customHeight="1" x14ac:dyDescent="0.2">
      <c r="A11" s="590"/>
      <c r="B11" s="577"/>
      <c r="C11" s="577"/>
      <c r="D11" s="577"/>
      <c r="E11" s="101" t="s">
        <v>1810</v>
      </c>
      <c r="F11" s="593"/>
      <c r="G11" s="593"/>
      <c r="H11" s="593"/>
      <c r="I11" s="101" t="s">
        <v>1811</v>
      </c>
      <c r="J11" s="587"/>
      <c r="K11" s="588"/>
      <c r="L11" s="589"/>
    </row>
    <row r="12" spans="1:14" ht="30" customHeight="1" x14ac:dyDescent="0.2">
      <c r="A12" s="118">
        <v>5</v>
      </c>
      <c r="B12" s="577" t="s">
        <v>11</v>
      </c>
      <c r="C12" s="577"/>
      <c r="D12" s="577"/>
      <c r="E12" s="601" t="s">
        <v>14</v>
      </c>
      <c r="F12" s="601"/>
      <c r="G12" s="601"/>
      <c r="H12" s="601"/>
      <c r="I12" s="601"/>
      <c r="J12" s="601"/>
      <c r="K12" s="602"/>
      <c r="L12" s="603"/>
      <c r="N12" s="99" t="s">
        <v>1805</v>
      </c>
    </row>
    <row r="13" spans="1:14" ht="33" customHeight="1" x14ac:dyDescent="0.2">
      <c r="A13" s="118">
        <v>6</v>
      </c>
      <c r="B13" s="577" t="s">
        <v>1815</v>
      </c>
      <c r="C13" s="577"/>
      <c r="D13" s="577"/>
      <c r="E13" s="604" t="s">
        <v>1816</v>
      </c>
      <c r="F13" s="604"/>
      <c r="G13" s="604"/>
      <c r="H13" s="604"/>
      <c r="I13" s="604"/>
      <c r="J13" s="604"/>
      <c r="K13" s="604"/>
      <c r="L13" s="605"/>
      <c r="N13" s="99" t="s">
        <v>1805</v>
      </c>
    </row>
    <row r="14" spans="1:14" ht="30" customHeight="1" x14ac:dyDescent="0.2">
      <c r="A14" s="118">
        <v>7</v>
      </c>
      <c r="B14" s="577" t="s">
        <v>1817</v>
      </c>
      <c r="C14" s="577"/>
      <c r="D14" s="577"/>
      <c r="E14" s="585" t="s">
        <v>1818</v>
      </c>
      <c r="F14" s="585"/>
      <c r="G14" s="585"/>
      <c r="H14" s="585"/>
      <c r="I14" s="585"/>
      <c r="J14" s="585"/>
      <c r="K14" s="585"/>
      <c r="L14" s="586"/>
      <c r="N14" s="99" t="s">
        <v>1805</v>
      </c>
    </row>
    <row r="15" spans="1:14" ht="30" customHeight="1" x14ac:dyDescent="0.2">
      <c r="A15" s="118">
        <v>8</v>
      </c>
      <c r="B15" s="577" t="s">
        <v>1819</v>
      </c>
      <c r="C15" s="577"/>
      <c r="D15" s="577"/>
      <c r="E15" s="578" t="s">
        <v>1814</v>
      </c>
      <c r="F15" s="578"/>
      <c r="G15" s="578"/>
      <c r="H15" s="578"/>
      <c r="I15" s="578"/>
      <c r="J15" s="578"/>
      <c r="K15" s="578"/>
      <c r="L15" s="579"/>
      <c r="N15" s="99" t="s">
        <v>1805</v>
      </c>
    </row>
    <row r="16" spans="1:14" ht="67.5" customHeight="1" thickBot="1" x14ac:dyDescent="0.25">
      <c r="A16" s="118">
        <v>9</v>
      </c>
      <c r="B16" s="577" t="s">
        <v>2</v>
      </c>
      <c r="C16" s="577"/>
      <c r="D16" s="577"/>
      <c r="E16" s="580" t="s">
        <v>2035</v>
      </c>
      <c r="F16" s="580"/>
      <c r="G16" s="580"/>
      <c r="H16" s="580"/>
      <c r="I16" s="580"/>
      <c r="J16" s="580"/>
      <c r="K16" s="580"/>
      <c r="L16" s="581"/>
      <c r="N16" s="99" t="s">
        <v>1805</v>
      </c>
    </row>
    <row r="17" spans="1:14" ht="54.75" hidden="1" customHeight="1" outlineLevel="1" thickBot="1" x14ac:dyDescent="0.25">
      <c r="A17" s="134" t="s">
        <v>2036</v>
      </c>
      <c r="B17" s="582" t="s">
        <v>2037</v>
      </c>
      <c r="C17" s="582"/>
      <c r="D17" s="582"/>
      <c r="E17" s="914" t="s">
        <v>2152</v>
      </c>
      <c r="F17" s="915"/>
      <c r="G17" s="915"/>
      <c r="H17" s="915"/>
      <c r="I17" s="915"/>
      <c r="J17" s="915"/>
      <c r="K17" s="915"/>
      <c r="L17" s="916"/>
      <c r="N17" s="99" t="s">
        <v>2039</v>
      </c>
    </row>
    <row r="18" spans="1:14" ht="15" customHeight="1" collapsed="1" thickBot="1" x14ac:dyDescent="0.25">
      <c r="A18" s="594"/>
      <c r="B18" s="595"/>
      <c r="C18" s="595"/>
      <c r="D18" s="595"/>
      <c r="E18" s="595"/>
      <c r="F18" s="595"/>
      <c r="G18" s="595"/>
      <c r="H18" s="595"/>
      <c r="I18" s="595"/>
      <c r="J18" s="595"/>
      <c r="K18" s="595"/>
      <c r="L18" s="596"/>
    </row>
    <row r="19" spans="1:14" ht="30" customHeight="1" x14ac:dyDescent="0.2">
      <c r="A19" s="569" t="s">
        <v>1820</v>
      </c>
      <c r="B19" s="570"/>
      <c r="C19" s="570"/>
      <c r="D19" s="570"/>
      <c r="E19" s="570"/>
      <c r="F19" s="570"/>
      <c r="G19" s="570"/>
      <c r="H19" s="570"/>
      <c r="I19" s="570"/>
      <c r="J19" s="570"/>
      <c r="K19" s="570"/>
      <c r="L19" s="571"/>
    </row>
    <row r="20" spans="1:14" ht="41.25" customHeight="1" x14ac:dyDescent="0.2">
      <c r="A20" s="118">
        <v>10</v>
      </c>
      <c r="B20" s="546" t="s">
        <v>1821</v>
      </c>
      <c r="C20" s="546"/>
      <c r="D20" s="572" t="s">
        <v>1896</v>
      </c>
      <c r="E20" s="572"/>
      <c r="F20" s="572"/>
      <c r="G20" s="572"/>
      <c r="H20" s="572"/>
      <c r="I20" s="572"/>
      <c r="J20" s="572"/>
      <c r="K20" s="572"/>
      <c r="L20" s="573"/>
      <c r="N20" s="99" t="s">
        <v>1805</v>
      </c>
    </row>
    <row r="21" spans="1:14" ht="40.5" customHeight="1" thickBot="1" x14ac:dyDescent="0.25">
      <c r="A21" s="127">
        <v>11</v>
      </c>
      <c r="B21" s="574" t="s">
        <v>1823</v>
      </c>
      <c r="C21" s="574"/>
      <c r="D21" s="575" t="s">
        <v>1911</v>
      </c>
      <c r="E21" s="575"/>
      <c r="F21" s="575"/>
      <c r="G21" s="575"/>
      <c r="H21" s="575"/>
      <c r="I21" s="575"/>
      <c r="J21" s="575"/>
      <c r="K21" s="575"/>
      <c r="L21" s="576"/>
      <c r="N21" s="99" t="s">
        <v>1805</v>
      </c>
    </row>
    <row r="22" spans="1:14" ht="15" customHeight="1" thickBot="1" x14ac:dyDescent="0.25">
      <c r="A22" s="508"/>
      <c r="B22" s="508"/>
      <c r="C22" s="508"/>
      <c r="D22" s="508"/>
      <c r="E22" s="508"/>
      <c r="F22" s="508"/>
      <c r="G22" s="508"/>
      <c r="H22" s="508"/>
      <c r="I22" s="508"/>
      <c r="J22" s="508"/>
      <c r="K22" s="508"/>
      <c r="L22" s="508"/>
    </row>
    <row r="23" spans="1:14" ht="30" customHeight="1" x14ac:dyDescent="0.2">
      <c r="A23" s="121">
        <v>12</v>
      </c>
      <c r="B23" s="566" t="s">
        <v>1825</v>
      </c>
      <c r="C23" s="566"/>
      <c r="D23" s="567" t="s">
        <v>1826</v>
      </c>
      <c r="E23" s="567"/>
      <c r="F23" s="567"/>
      <c r="G23" s="567"/>
      <c r="H23" s="567"/>
      <c r="I23" s="567"/>
      <c r="J23" s="567"/>
      <c r="K23" s="567"/>
      <c r="L23" s="568"/>
      <c r="N23" s="99" t="s">
        <v>1805</v>
      </c>
    </row>
    <row r="24" spans="1:14" ht="30" customHeight="1" x14ac:dyDescent="0.2">
      <c r="A24" s="122">
        <v>13</v>
      </c>
      <c r="B24" s="546" t="s">
        <v>1827</v>
      </c>
      <c r="C24" s="546"/>
      <c r="D24" s="560" t="s">
        <v>1828</v>
      </c>
      <c r="E24" s="560"/>
      <c r="F24" s="560"/>
      <c r="G24" s="560"/>
      <c r="H24" s="560"/>
      <c r="I24" s="560"/>
      <c r="J24" s="560"/>
      <c r="K24" s="560"/>
      <c r="L24" s="561"/>
      <c r="N24" s="99" t="s">
        <v>1805</v>
      </c>
    </row>
    <row r="25" spans="1:14" ht="63" customHeight="1" x14ac:dyDescent="0.2">
      <c r="A25" s="122">
        <v>14</v>
      </c>
      <c r="B25" s="546" t="s">
        <v>1829</v>
      </c>
      <c r="C25" s="546"/>
      <c r="D25" s="560" t="s">
        <v>1830</v>
      </c>
      <c r="E25" s="560"/>
      <c r="F25" s="560"/>
      <c r="G25" s="560"/>
      <c r="H25" s="560"/>
      <c r="I25" s="560"/>
      <c r="J25" s="560"/>
      <c r="K25" s="560"/>
      <c r="L25" s="561"/>
      <c r="N25" s="99" t="s">
        <v>1805</v>
      </c>
    </row>
    <row r="26" spans="1:14" ht="77.25" customHeight="1" x14ac:dyDescent="0.2">
      <c r="A26" s="122">
        <v>15</v>
      </c>
      <c r="B26" s="546" t="s">
        <v>1831</v>
      </c>
      <c r="C26" s="546"/>
      <c r="D26" s="560" t="s">
        <v>2153</v>
      </c>
      <c r="E26" s="560"/>
      <c r="F26" s="560"/>
      <c r="G26" s="560"/>
      <c r="H26" s="560"/>
      <c r="I26" s="560"/>
      <c r="J26" s="560"/>
      <c r="K26" s="560"/>
      <c r="L26" s="561"/>
      <c r="N26" s="99" t="s">
        <v>1805</v>
      </c>
    </row>
    <row r="27" spans="1:14" ht="267" customHeight="1" x14ac:dyDescent="0.2">
      <c r="A27" s="122">
        <v>16</v>
      </c>
      <c r="B27" s="546" t="s">
        <v>1832</v>
      </c>
      <c r="C27" s="546"/>
      <c r="D27" s="560" t="s">
        <v>2154</v>
      </c>
      <c r="E27" s="560"/>
      <c r="F27" s="560"/>
      <c r="G27" s="560"/>
      <c r="H27" s="560"/>
      <c r="I27" s="560"/>
      <c r="J27" s="560"/>
      <c r="K27" s="560"/>
      <c r="L27" s="561"/>
      <c r="N27" s="99" t="s">
        <v>1833</v>
      </c>
    </row>
    <row r="28" spans="1:14" ht="188.25" customHeight="1" x14ac:dyDescent="0.2">
      <c r="A28" s="837">
        <v>17</v>
      </c>
      <c r="B28" s="839" t="s">
        <v>1834</v>
      </c>
      <c r="C28" s="840"/>
      <c r="D28" s="906" t="s">
        <v>2155</v>
      </c>
      <c r="E28" s="906"/>
      <c r="F28" s="906"/>
      <c r="G28" s="906"/>
      <c r="H28" s="906"/>
      <c r="I28" s="906"/>
      <c r="J28" s="906"/>
      <c r="K28" s="906"/>
      <c r="L28" s="907"/>
      <c r="N28" s="99" t="s">
        <v>1805</v>
      </c>
    </row>
    <row r="29" spans="1:14" ht="232.5" customHeight="1" x14ac:dyDescent="0.2">
      <c r="A29" s="753"/>
      <c r="B29" s="851"/>
      <c r="C29" s="852"/>
      <c r="D29" s="908" t="s">
        <v>2156</v>
      </c>
      <c r="E29" s="909"/>
      <c r="F29" s="909"/>
      <c r="G29" s="909"/>
      <c r="H29" s="909"/>
      <c r="I29" s="909"/>
      <c r="J29" s="909"/>
      <c r="K29" s="909"/>
      <c r="L29" s="910"/>
    </row>
    <row r="30" spans="1:14" ht="375.75" customHeight="1" x14ac:dyDescent="0.2">
      <c r="A30" s="838"/>
      <c r="B30" s="841"/>
      <c r="C30" s="842"/>
      <c r="D30" s="911" t="s">
        <v>2157</v>
      </c>
      <c r="E30" s="912"/>
      <c r="F30" s="912"/>
      <c r="G30" s="912"/>
      <c r="H30" s="912"/>
      <c r="I30" s="912"/>
      <c r="J30" s="912"/>
      <c r="K30" s="912"/>
      <c r="L30" s="913"/>
    </row>
    <row r="31" spans="1:14" ht="313.5" customHeight="1" thickBot="1" x14ac:dyDescent="0.25">
      <c r="A31" s="127">
        <v>18</v>
      </c>
      <c r="B31" s="525" t="s">
        <v>1835</v>
      </c>
      <c r="C31" s="525"/>
      <c r="D31" s="575" t="s">
        <v>2158</v>
      </c>
      <c r="E31" s="575"/>
      <c r="F31" s="575"/>
      <c r="G31" s="575"/>
      <c r="H31" s="575"/>
      <c r="I31" s="575"/>
      <c r="J31" s="575"/>
      <c r="K31" s="575"/>
      <c r="L31" s="576"/>
      <c r="N31" s="99" t="s">
        <v>1805</v>
      </c>
    </row>
    <row r="32" spans="1:14" ht="15.75" customHeight="1" thickBot="1" x14ac:dyDescent="0.25">
      <c r="A32" s="508"/>
      <c r="B32" s="508"/>
      <c r="C32" s="508"/>
      <c r="D32" s="508"/>
      <c r="E32" s="508"/>
      <c r="F32" s="508"/>
      <c r="G32" s="508"/>
      <c r="H32" s="508"/>
      <c r="I32" s="508"/>
      <c r="J32" s="508"/>
      <c r="K32" s="508"/>
      <c r="L32" s="508"/>
    </row>
    <row r="33" spans="1:16" ht="80.25" customHeight="1" x14ac:dyDescent="0.2">
      <c r="A33" s="121">
        <v>19</v>
      </c>
      <c r="B33" s="557" t="s">
        <v>1836</v>
      </c>
      <c r="C33" s="557"/>
      <c r="D33" s="788" t="s">
        <v>2159</v>
      </c>
      <c r="E33" s="789"/>
      <c r="F33" s="789"/>
      <c r="G33" s="789"/>
      <c r="H33" s="789"/>
      <c r="I33" s="789"/>
      <c r="J33" s="789"/>
      <c r="K33" s="789"/>
      <c r="L33" s="790"/>
      <c r="N33" s="99" t="s">
        <v>1805</v>
      </c>
    </row>
    <row r="34" spans="1:16" ht="207.75" customHeight="1" x14ac:dyDescent="0.2">
      <c r="A34" s="207">
        <v>20</v>
      </c>
      <c r="B34" s="839" t="s">
        <v>1837</v>
      </c>
      <c r="C34" s="840"/>
      <c r="D34" s="897" t="s">
        <v>2160</v>
      </c>
      <c r="E34" s="898"/>
      <c r="F34" s="898"/>
      <c r="G34" s="898"/>
      <c r="H34" s="898"/>
      <c r="I34" s="898"/>
      <c r="J34" s="898"/>
      <c r="K34" s="898"/>
      <c r="L34" s="899"/>
      <c r="N34" s="99" t="s">
        <v>1838</v>
      </c>
    </row>
    <row r="35" spans="1:16" ht="274.5" customHeight="1" x14ac:dyDescent="0.2">
      <c r="A35" s="208"/>
      <c r="B35" s="851"/>
      <c r="C35" s="852"/>
      <c r="D35" s="900" t="s">
        <v>2161</v>
      </c>
      <c r="E35" s="901"/>
      <c r="F35" s="901"/>
      <c r="G35" s="901"/>
      <c r="H35" s="901"/>
      <c r="I35" s="901"/>
      <c r="J35" s="901"/>
      <c r="K35" s="901"/>
      <c r="L35" s="902"/>
    </row>
    <row r="36" spans="1:16" ht="157.5" customHeight="1" x14ac:dyDescent="0.2">
      <c r="A36" s="208"/>
      <c r="B36" s="851"/>
      <c r="C36" s="852"/>
      <c r="D36" s="900" t="s">
        <v>2162</v>
      </c>
      <c r="E36" s="901"/>
      <c r="F36" s="901"/>
      <c r="G36" s="901"/>
      <c r="H36" s="901"/>
      <c r="I36" s="901"/>
      <c r="J36" s="901"/>
      <c r="K36" s="901"/>
      <c r="L36" s="902"/>
    </row>
    <row r="37" spans="1:16" ht="336.75" customHeight="1" x14ac:dyDescent="0.2">
      <c r="A37" s="209"/>
      <c r="B37" s="841"/>
      <c r="C37" s="842"/>
      <c r="D37" s="903" t="s">
        <v>2163</v>
      </c>
      <c r="E37" s="904"/>
      <c r="F37" s="904"/>
      <c r="G37" s="904"/>
      <c r="H37" s="904"/>
      <c r="I37" s="904"/>
      <c r="J37" s="904"/>
      <c r="K37" s="904"/>
      <c r="L37" s="905"/>
    </row>
    <row r="38" spans="1:16" ht="285.75" customHeight="1" thickBot="1" x14ac:dyDescent="0.25">
      <c r="A38" s="122">
        <v>21</v>
      </c>
      <c r="B38" s="546" t="s">
        <v>1839</v>
      </c>
      <c r="C38" s="546"/>
      <c r="D38" s="778" t="s">
        <v>2164</v>
      </c>
      <c r="E38" s="778"/>
      <c r="F38" s="778"/>
      <c r="G38" s="778"/>
      <c r="H38" s="778"/>
      <c r="I38" s="778"/>
      <c r="J38" s="778"/>
      <c r="K38" s="778"/>
      <c r="L38" s="779"/>
      <c r="N38" s="99" t="s">
        <v>1805</v>
      </c>
    </row>
    <row r="39" spans="1:16" ht="350.25" hidden="1" customHeight="1" outlineLevel="1" x14ac:dyDescent="0.2">
      <c r="A39" s="135" t="s">
        <v>2047</v>
      </c>
      <c r="B39" s="890" t="s">
        <v>2048</v>
      </c>
      <c r="C39" s="890"/>
      <c r="D39" s="891" t="s">
        <v>2165</v>
      </c>
      <c r="E39" s="892"/>
      <c r="F39" s="892"/>
      <c r="G39" s="892"/>
      <c r="H39" s="892"/>
      <c r="I39" s="892"/>
      <c r="J39" s="892"/>
      <c r="K39" s="892"/>
      <c r="L39" s="893"/>
      <c r="N39" s="99" t="s">
        <v>2050</v>
      </c>
    </row>
    <row r="40" spans="1:16" ht="409.5" hidden="1" customHeight="1" outlineLevel="1" thickBot="1" x14ac:dyDescent="0.25">
      <c r="A40" s="136" t="s">
        <v>2051</v>
      </c>
      <c r="B40" s="894" t="s">
        <v>2052</v>
      </c>
      <c r="C40" s="894"/>
      <c r="D40" s="895" t="s">
        <v>2166</v>
      </c>
      <c r="E40" s="895"/>
      <c r="F40" s="895"/>
      <c r="G40" s="895"/>
      <c r="H40" s="895"/>
      <c r="I40" s="895"/>
      <c r="J40" s="895"/>
      <c r="K40" s="895"/>
      <c r="L40" s="896"/>
      <c r="N40" s="99" t="s">
        <v>2054</v>
      </c>
    </row>
    <row r="41" spans="1:16" ht="13.5" collapsed="1" thickBot="1" x14ac:dyDescent="0.25">
      <c r="A41" s="508"/>
      <c r="B41" s="508"/>
      <c r="C41" s="508"/>
      <c r="D41" s="508"/>
      <c r="E41" s="508"/>
      <c r="F41" s="508"/>
      <c r="G41" s="508"/>
      <c r="H41" s="508"/>
      <c r="I41" s="508"/>
      <c r="J41" s="508"/>
      <c r="K41" s="508"/>
      <c r="L41" s="508"/>
    </row>
    <row r="42" spans="1:16" ht="60" customHeight="1" x14ac:dyDescent="0.2">
      <c r="A42" s="113">
        <v>22</v>
      </c>
      <c r="B42" s="537" t="s">
        <v>1944</v>
      </c>
      <c r="C42" s="537"/>
      <c r="D42" s="538" t="s">
        <v>1945</v>
      </c>
      <c r="E42" s="538"/>
      <c r="F42" s="888" t="s">
        <v>2109</v>
      </c>
      <c r="G42" s="888"/>
      <c r="H42" s="541" t="s">
        <v>1946</v>
      </c>
      <c r="I42" s="542"/>
      <c r="J42" s="889" t="s">
        <v>2167</v>
      </c>
      <c r="K42" s="690"/>
      <c r="L42" s="691"/>
      <c r="N42" s="99" t="s">
        <v>1840</v>
      </c>
    </row>
    <row r="43" spans="1:16" ht="60" customHeight="1" thickBot="1" x14ac:dyDescent="0.25">
      <c r="A43" s="127">
        <v>23</v>
      </c>
      <c r="B43" s="532" t="s">
        <v>1947</v>
      </c>
      <c r="C43" s="533"/>
      <c r="D43" s="885" t="s">
        <v>2056</v>
      </c>
      <c r="E43" s="886"/>
      <c r="F43" s="886"/>
      <c r="G43" s="886"/>
      <c r="H43" s="886"/>
      <c r="I43" s="886"/>
      <c r="J43" s="886"/>
      <c r="K43" s="886"/>
      <c r="L43" s="887"/>
      <c r="N43" s="99" t="s">
        <v>1841</v>
      </c>
    </row>
    <row r="44" spans="1:16" ht="15" customHeight="1" thickBot="1" x14ac:dyDescent="0.25">
      <c r="A44" s="508"/>
      <c r="B44" s="508"/>
      <c r="C44" s="508"/>
      <c r="D44" s="508"/>
      <c r="E44" s="508"/>
      <c r="F44" s="508"/>
      <c r="G44" s="508"/>
      <c r="H44" s="508"/>
      <c r="I44" s="508"/>
      <c r="J44" s="508"/>
      <c r="K44" s="508"/>
      <c r="L44" s="508"/>
    </row>
    <row r="45" spans="1:16" ht="30" customHeight="1" x14ac:dyDescent="0.2">
      <c r="A45" s="536" t="s">
        <v>1842</v>
      </c>
      <c r="B45" s="527"/>
      <c r="C45" s="527"/>
      <c r="D45" s="85" t="s">
        <v>1843</v>
      </c>
      <c r="E45" s="85">
        <v>2017</v>
      </c>
      <c r="F45" s="85">
        <v>2018</v>
      </c>
      <c r="G45" s="85">
        <v>2019</v>
      </c>
      <c r="H45" s="85">
        <v>2020</v>
      </c>
      <c r="I45" s="85">
        <v>2021</v>
      </c>
      <c r="J45" s="85">
        <v>2022</v>
      </c>
      <c r="K45" s="85">
        <v>2023</v>
      </c>
      <c r="L45" s="86" t="s">
        <v>1844</v>
      </c>
    </row>
    <row r="46" spans="1:16" ht="45" customHeight="1" x14ac:dyDescent="0.2">
      <c r="A46" s="122">
        <v>24</v>
      </c>
      <c r="B46" s="524" t="s">
        <v>1845</v>
      </c>
      <c r="C46" s="524"/>
      <c r="D46" s="111">
        <v>481187.79</v>
      </c>
      <c r="E46" s="111">
        <v>462000</v>
      </c>
      <c r="F46" s="337">
        <v>1060000</v>
      </c>
      <c r="G46" s="312">
        <v>0</v>
      </c>
      <c r="H46" s="312">
        <v>0</v>
      </c>
      <c r="I46" s="312">
        <v>0</v>
      </c>
      <c r="J46" s="312">
        <v>0</v>
      </c>
      <c r="K46" s="312">
        <v>0</v>
      </c>
      <c r="L46" s="338">
        <f>SUM(D46:K46)</f>
        <v>2003187.79</v>
      </c>
      <c r="N46" s="99" t="s">
        <v>1846</v>
      </c>
      <c r="P46" s="109"/>
    </row>
    <row r="47" spans="1:16" ht="45" customHeight="1" x14ac:dyDescent="0.2">
      <c r="A47" s="122">
        <v>25</v>
      </c>
      <c r="B47" s="524" t="s">
        <v>1847</v>
      </c>
      <c r="C47" s="524"/>
      <c r="D47" s="190">
        <v>0</v>
      </c>
      <c r="E47" s="190">
        <v>0</v>
      </c>
      <c r="F47" s="337">
        <v>1060000</v>
      </c>
      <c r="G47" s="312">
        <v>0</v>
      </c>
      <c r="H47" s="312">
        <v>0</v>
      </c>
      <c r="I47" s="312">
        <v>0</v>
      </c>
      <c r="J47" s="312">
        <v>0</v>
      </c>
      <c r="K47" s="312">
        <v>0</v>
      </c>
      <c r="L47" s="338">
        <f>SUM(D47:K47)</f>
        <v>1060000</v>
      </c>
      <c r="N47" s="99" t="s">
        <v>1848</v>
      </c>
    </row>
    <row r="48" spans="1:16" ht="45" hidden="1" customHeight="1" outlineLevel="1" x14ac:dyDescent="0.2">
      <c r="A48" s="137" t="s">
        <v>2057</v>
      </c>
      <c r="B48" s="523" t="s">
        <v>2058</v>
      </c>
      <c r="C48" s="523"/>
      <c r="D48" s="190">
        <v>0</v>
      </c>
      <c r="E48" s="190">
        <v>0</v>
      </c>
      <c r="F48" s="337">
        <v>1060000</v>
      </c>
      <c r="G48" s="312">
        <v>0</v>
      </c>
      <c r="H48" s="312">
        <v>0</v>
      </c>
      <c r="I48" s="312">
        <v>0</v>
      </c>
      <c r="J48" s="312">
        <v>0</v>
      </c>
      <c r="K48" s="312">
        <v>0</v>
      </c>
      <c r="L48" s="338">
        <f>SUM(D48:K48)</f>
        <v>1060000</v>
      </c>
      <c r="N48" s="99" t="s">
        <v>2059</v>
      </c>
    </row>
    <row r="49" spans="1:14" ht="45" customHeight="1" collapsed="1" x14ac:dyDescent="0.2">
      <c r="A49" s="122">
        <v>26</v>
      </c>
      <c r="B49" s="524" t="s">
        <v>1849</v>
      </c>
      <c r="C49" s="524"/>
      <c r="D49" s="190">
        <v>0</v>
      </c>
      <c r="E49" s="190">
        <v>0</v>
      </c>
      <c r="F49" s="337">
        <v>901000</v>
      </c>
      <c r="G49" s="312">
        <v>0</v>
      </c>
      <c r="H49" s="312">
        <v>0</v>
      </c>
      <c r="I49" s="312">
        <v>0</v>
      </c>
      <c r="J49" s="312">
        <v>0</v>
      </c>
      <c r="K49" s="312">
        <v>0</v>
      </c>
      <c r="L49" s="338">
        <f>SUM(D49:K49)</f>
        <v>901000</v>
      </c>
      <c r="N49" s="99" t="s">
        <v>1850</v>
      </c>
    </row>
    <row r="50" spans="1:14" ht="45" customHeight="1" thickBot="1" x14ac:dyDescent="0.25">
      <c r="A50" s="127">
        <v>27</v>
      </c>
      <c r="B50" s="525" t="s">
        <v>1851</v>
      </c>
      <c r="C50" s="525"/>
      <c r="D50" s="112">
        <v>0</v>
      </c>
      <c r="E50" s="112">
        <v>0</v>
      </c>
      <c r="F50" s="210">
        <f>F49/F47</f>
        <v>0.85</v>
      </c>
      <c r="G50" s="112">
        <v>0</v>
      </c>
      <c r="H50" s="112">
        <v>0</v>
      </c>
      <c r="I50" s="112">
        <v>0</v>
      </c>
      <c r="J50" s="112">
        <v>0</v>
      </c>
      <c r="K50" s="112">
        <v>0</v>
      </c>
      <c r="L50" s="196">
        <f>L49/L47</f>
        <v>0.85</v>
      </c>
      <c r="N50" s="99" t="s">
        <v>1805</v>
      </c>
    </row>
    <row r="51" spans="1:14" ht="13.5" thickBot="1" x14ac:dyDescent="0.25">
      <c r="A51" s="526"/>
      <c r="B51" s="526"/>
      <c r="C51" s="526"/>
      <c r="D51" s="526"/>
      <c r="E51" s="526"/>
      <c r="F51" s="526"/>
      <c r="G51" s="526"/>
      <c r="H51" s="526"/>
      <c r="I51" s="526"/>
      <c r="J51" s="526"/>
      <c r="K51" s="526"/>
      <c r="L51" s="526"/>
    </row>
    <row r="52" spans="1:14" ht="22.5" customHeight="1" x14ac:dyDescent="0.2">
      <c r="A52" s="509">
        <v>28</v>
      </c>
      <c r="B52" s="527" t="s">
        <v>1852</v>
      </c>
      <c r="C52" s="527"/>
      <c r="D52" s="527"/>
      <c r="E52" s="527"/>
      <c r="F52" s="527"/>
      <c r="G52" s="527"/>
      <c r="H52" s="527"/>
      <c r="I52" s="527"/>
      <c r="J52" s="527"/>
      <c r="K52" s="527"/>
      <c r="L52" s="528"/>
      <c r="N52" s="99" t="s">
        <v>1805</v>
      </c>
    </row>
    <row r="53" spans="1:14" ht="30" customHeight="1" x14ac:dyDescent="0.2">
      <c r="A53" s="510"/>
      <c r="B53" s="529" t="s">
        <v>1853</v>
      </c>
      <c r="C53" s="529"/>
      <c r="D53" s="516" t="s">
        <v>1854</v>
      </c>
      <c r="E53" s="530"/>
      <c r="F53" s="530"/>
      <c r="G53" s="530"/>
      <c r="H53" s="530"/>
      <c r="I53" s="530"/>
      <c r="J53" s="517"/>
      <c r="K53" s="516" t="s">
        <v>1855</v>
      </c>
      <c r="L53" s="531"/>
    </row>
    <row r="54" spans="1:14" ht="38.25" customHeight="1" x14ac:dyDescent="0.2">
      <c r="A54" s="510"/>
      <c r="B54" s="806" t="s">
        <v>2168</v>
      </c>
      <c r="C54" s="870"/>
      <c r="D54" s="877" t="s">
        <v>2169</v>
      </c>
      <c r="E54" s="878"/>
      <c r="F54" s="878"/>
      <c r="G54" s="878"/>
      <c r="H54" s="878"/>
      <c r="I54" s="878"/>
      <c r="J54" s="879"/>
      <c r="K54" s="880">
        <v>12000</v>
      </c>
      <c r="L54" s="881"/>
    </row>
    <row r="55" spans="1:14" ht="97.5" customHeight="1" x14ac:dyDescent="0.2">
      <c r="A55" s="510"/>
      <c r="B55" s="882" t="s">
        <v>2170</v>
      </c>
      <c r="C55" s="883"/>
      <c r="D55" s="806" t="s">
        <v>2171</v>
      </c>
      <c r="E55" s="807"/>
      <c r="F55" s="807"/>
      <c r="G55" s="807"/>
      <c r="H55" s="807"/>
      <c r="I55" s="807"/>
      <c r="J55" s="808"/>
      <c r="K55" s="873">
        <v>643187.79</v>
      </c>
      <c r="L55" s="874"/>
    </row>
    <row r="56" spans="1:14" ht="30" customHeight="1" x14ac:dyDescent="0.2">
      <c r="A56" s="510"/>
      <c r="B56" s="884" t="s">
        <v>2172</v>
      </c>
      <c r="C56" s="884"/>
      <c r="D56" s="806" t="s">
        <v>2173</v>
      </c>
      <c r="E56" s="807"/>
      <c r="F56" s="807"/>
      <c r="G56" s="807"/>
      <c r="H56" s="807"/>
      <c r="I56" s="807"/>
      <c r="J56" s="808"/>
      <c r="K56" s="873">
        <v>300000</v>
      </c>
      <c r="L56" s="874"/>
    </row>
    <row r="57" spans="1:14" ht="186.75" customHeight="1" x14ac:dyDescent="0.2">
      <c r="A57" s="510"/>
      <c r="B57" s="871" t="s">
        <v>2174</v>
      </c>
      <c r="C57" s="871"/>
      <c r="D57" s="872" t="s">
        <v>2175</v>
      </c>
      <c r="E57" s="872"/>
      <c r="F57" s="872"/>
      <c r="G57" s="872"/>
      <c r="H57" s="872"/>
      <c r="I57" s="872"/>
      <c r="J57" s="872"/>
      <c r="K57" s="873">
        <v>700000</v>
      </c>
      <c r="L57" s="874"/>
    </row>
    <row r="58" spans="1:14" ht="252" customHeight="1" x14ac:dyDescent="0.2">
      <c r="A58" s="510"/>
      <c r="B58" s="875" t="s">
        <v>2176</v>
      </c>
      <c r="C58" s="876"/>
      <c r="D58" s="872" t="s">
        <v>2177</v>
      </c>
      <c r="E58" s="872"/>
      <c r="F58" s="872"/>
      <c r="G58" s="872"/>
      <c r="H58" s="872"/>
      <c r="I58" s="872"/>
      <c r="J58" s="872"/>
      <c r="K58" s="873">
        <v>346000</v>
      </c>
      <c r="L58" s="874"/>
    </row>
    <row r="59" spans="1:14" ht="30" customHeight="1" thickBot="1" x14ac:dyDescent="0.25">
      <c r="A59" s="510"/>
      <c r="B59" s="868" t="s">
        <v>1950</v>
      </c>
      <c r="C59" s="869"/>
      <c r="D59" s="806" t="s">
        <v>1950</v>
      </c>
      <c r="E59" s="807"/>
      <c r="F59" s="807"/>
      <c r="G59" s="807"/>
      <c r="H59" s="807"/>
      <c r="I59" s="807"/>
      <c r="J59" s="808"/>
      <c r="K59" s="813">
        <v>2000</v>
      </c>
      <c r="L59" s="519"/>
    </row>
    <row r="60" spans="1:14" ht="15" customHeight="1" thickBot="1" x14ac:dyDescent="0.25">
      <c r="A60" s="508"/>
      <c r="B60" s="508"/>
      <c r="C60" s="508"/>
      <c r="D60" s="508"/>
      <c r="E60" s="508"/>
      <c r="F60" s="508"/>
      <c r="G60" s="508"/>
      <c r="H60" s="508"/>
      <c r="I60" s="508"/>
      <c r="J60" s="508"/>
      <c r="K60" s="508"/>
      <c r="L60" s="508"/>
    </row>
    <row r="61" spans="1:14" ht="30" customHeight="1" x14ac:dyDescent="0.2">
      <c r="A61" s="509">
        <v>29</v>
      </c>
      <c r="B61" s="511" t="s">
        <v>1948</v>
      </c>
      <c r="C61" s="511"/>
      <c r="D61" s="511"/>
      <c r="E61" s="511"/>
      <c r="F61" s="511"/>
      <c r="G61" s="511"/>
      <c r="H61" s="511"/>
      <c r="I61" s="511"/>
      <c r="J61" s="511"/>
      <c r="K61" s="511"/>
      <c r="L61" s="512"/>
      <c r="N61" s="99" t="s">
        <v>1856</v>
      </c>
    </row>
    <row r="62" spans="1:14" ht="42.75" customHeight="1" x14ac:dyDescent="0.2">
      <c r="A62" s="510"/>
      <c r="B62" s="513" t="s">
        <v>1857</v>
      </c>
      <c r="C62" s="514"/>
      <c r="D62" s="515"/>
      <c r="E62" s="513" t="s">
        <v>1858</v>
      </c>
      <c r="F62" s="515"/>
      <c r="G62" s="513" t="s">
        <v>1859</v>
      </c>
      <c r="H62" s="515"/>
      <c r="I62" s="516" t="s">
        <v>1860</v>
      </c>
      <c r="J62" s="517"/>
      <c r="K62" s="496" t="s">
        <v>1861</v>
      </c>
      <c r="L62" s="497"/>
    </row>
    <row r="63" spans="1:14" ht="42.75" hidden="1" customHeight="1" outlineLevel="1" x14ac:dyDescent="0.2">
      <c r="A63" s="510"/>
      <c r="B63" s="498"/>
      <c r="C63" s="499"/>
      <c r="D63" s="500"/>
      <c r="E63" s="140"/>
      <c r="F63" s="141"/>
      <c r="G63" s="140"/>
      <c r="H63" s="141"/>
      <c r="I63" s="142" t="s">
        <v>2068</v>
      </c>
      <c r="J63" s="143" t="s">
        <v>2069</v>
      </c>
      <c r="K63" s="211"/>
      <c r="L63" s="212"/>
    </row>
    <row r="64" spans="1:14" ht="31.5" customHeight="1" collapsed="1" x14ac:dyDescent="0.2">
      <c r="A64" s="510"/>
      <c r="B64" s="480" t="s">
        <v>1862</v>
      </c>
      <c r="C64" s="481"/>
      <c r="D64" s="482"/>
      <c r="E64" s="483" t="s">
        <v>1863</v>
      </c>
      <c r="F64" s="484"/>
      <c r="G64" s="483" t="s">
        <v>1864</v>
      </c>
      <c r="H64" s="484"/>
      <c r="I64" s="213">
        <v>0</v>
      </c>
      <c r="J64" s="214">
        <v>26512</v>
      </c>
      <c r="K64" s="485">
        <v>598470</v>
      </c>
      <c r="L64" s="486"/>
    </row>
    <row r="65" spans="1:12" ht="38.25" hidden="1" customHeight="1" outlineLevel="1" x14ac:dyDescent="0.2">
      <c r="A65" s="510"/>
      <c r="B65" s="487" t="s">
        <v>2070</v>
      </c>
      <c r="C65" s="488"/>
      <c r="D65" s="489"/>
      <c r="E65" s="483" t="s">
        <v>1863</v>
      </c>
      <c r="F65" s="484"/>
      <c r="G65" s="483" t="s">
        <v>1864</v>
      </c>
      <c r="H65" s="484"/>
      <c r="I65" s="145">
        <v>0</v>
      </c>
      <c r="J65" s="146">
        <v>100</v>
      </c>
      <c r="K65" s="485" t="s">
        <v>1865</v>
      </c>
      <c r="L65" s="486"/>
    </row>
    <row r="66" spans="1:12" ht="41.25" customHeight="1" collapsed="1" x14ac:dyDescent="0.2">
      <c r="A66" s="510"/>
      <c r="B66" s="480" t="s">
        <v>1866</v>
      </c>
      <c r="C66" s="481"/>
      <c r="D66" s="482"/>
      <c r="E66" s="483" t="s">
        <v>1867</v>
      </c>
      <c r="F66" s="484"/>
      <c r="G66" s="483" t="s">
        <v>1868</v>
      </c>
      <c r="H66" s="484"/>
      <c r="I66" s="215">
        <v>0</v>
      </c>
      <c r="J66" s="216">
        <v>1</v>
      </c>
      <c r="K66" s="483">
        <v>31</v>
      </c>
      <c r="L66" s="490"/>
    </row>
    <row r="67" spans="1:12" ht="51.75" customHeight="1" x14ac:dyDescent="0.2">
      <c r="A67" s="510"/>
      <c r="B67" s="480" t="s">
        <v>1869</v>
      </c>
      <c r="C67" s="481"/>
      <c r="D67" s="482"/>
      <c r="E67" s="483" t="s">
        <v>1867</v>
      </c>
      <c r="F67" s="484"/>
      <c r="G67" s="483" t="s">
        <v>1868</v>
      </c>
      <c r="H67" s="484"/>
      <c r="I67" s="217">
        <v>0</v>
      </c>
      <c r="J67" s="218">
        <v>1</v>
      </c>
      <c r="K67" s="483">
        <v>31</v>
      </c>
      <c r="L67" s="490"/>
    </row>
    <row r="68" spans="1:12" ht="27.75" customHeight="1" x14ac:dyDescent="0.2">
      <c r="A68" s="510"/>
      <c r="B68" s="480" t="s">
        <v>1870</v>
      </c>
      <c r="C68" s="481"/>
      <c r="D68" s="482"/>
      <c r="E68" s="483" t="s">
        <v>1867</v>
      </c>
      <c r="F68" s="484"/>
      <c r="G68" s="483" t="s">
        <v>1871</v>
      </c>
      <c r="H68" s="484"/>
      <c r="I68" s="219">
        <v>0</v>
      </c>
      <c r="J68" s="220">
        <v>1689187.79</v>
      </c>
      <c r="K68" s="485" t="s">
        <v>1955</v>
      </c>
      <c r="L68" s="486"/>
    </row>
    <row r="69" spans="1:12" ht="41.25" customHeight="1" x14ac:dyDescent="0.2">
      <c r="A69" s="510"/>
      <c r="B69" s="480" t="s">
        <v>1872</v>
      </c>
      <c r="C69" s="481"/>
      <c r="D69" s="482"/>
      <c r="E69" s="483" t="s">
        <v>1863</v>
      </c>
      <c r="F69" s="484"/>
      <c r="G69" s="483" t="s">
        <v>1873</v>
      </c>
      <c r="H69" s="484"/>
      <c r="I69" s="221">
        <v>0</v>
      </c>
      <c r="J69" s="222">
        <v>0</v>
      </c>
      <c r="K69" s="485" t="s">
        <v>1865</v>
      </c>
      <c r="L69" s="486"/>
    </row>
    <row r="70" spans="1:12" ht="30" customHeight="1" x14ac:dyDescent="0.2">
      <c r="A70" s="510"/>
      <c r="B70" s="480" t="s">
        <v>1874</v>
      </c>
      <c r="C70" s="481"/>
      <c r="D70" s="482"/>
      <c r="E70" s="483" t="s">
        <v>1863</v>
      </c>
      <c r="F70" s="484"/>
      <c r="G70" s="483" t="s">
        <v>1873</v>
      </c>
      <c r="H70" s="484"/>
      <c r="I70" s="221">
        <v>0</v>
      </c>
      <c r="J70" s="222">
        <v>0</v>
      </c>
      <c r="K70" s="485" t="s">
        <v>1865</v>
      </c>
      <c r="L70" s="486"/>
    </row>
    <row r="71" spans="1:12" ht="41.25" customHeight="1" thickBot="1" x14ac:dyDescent="0.25">
      <c r="A71" s="510"/>
      <c r="B71" s="491" t="s">
        <v>1875</v>
      </c>
      <c r="C71" s="492"/>
      <c r="D71" s="493"/>
      <c r="E71" s="494" t="s">
        <v>1867</v>
      </c>
      <c r="F71" s="495"/>
      <c r="G71" s="494" t="s">
        <v>1868</v>
      </c>
      <c r="H71" s="495"/>
      <c r="I71" s="223">
        <v>0</v>
      </c>
      <c r="J71" s="224">
        <v>0</v>
      </c>
      <c r="K71" s="485" t="s">
        <v>1865</v>
      </c>
      <c r="L71" s="486"/>
    </row>
    <row r="72" spans="1:12" ht="15" customHeight="1" thickBot="1" x14ac:dyDescent="0.25">
      <c r="A72" s="476"/>
      <c r="B72" s="476"/>
      <c r="C72" s="476"/>
      <c r="D72" s="476"/>
      <c r="E72" s="476"/>
      <c r="F72" s="476"/>
      <c r="G72" s="476"/>
      <c r="H72" s="476"/>
      <c r="I72" s="476"/>
      <c r="J72" s="476"/>
      <c r="K72" s="476"/>
      <c r="L72" s="476"/>
    </row>
    <row r="73" spans="1:12" ht="30" customHeight="1" thickBot="1" x14ac:dyDescent="0.25">
      <c r="A73" s="87">
        <v>30</v>
      </c>
      <c r="B73" s="477" t="s">
        <v>1876</v>
      </c>
      <c r="C73" s="477"/>
      <c r="D73" s="478" t="s">
        <v>1877</v>
      </c>
      <c r="E73" s="478"/>
      <c r="F73" s="478"/>
      <c r="G73" s="478"/>
      <c r="H73" s="478"/>
      <c r="I73" s="478"/>
      <c r="J73" s="478"/>
      <c r="K73" s="478"/>
      <c r="L73" s="479"/>
    </row>
    <row r="101" spans="1:1" x14ac:dyDescent="0.2">
      <c r="A101" s="102" t="s">
        <v>1878</v>
      </c>
    </row>
    <row r="102" spans="1:1" x14ac:dyDescent="0.2">
      <c r="A102" s="102" t="s">
        <v>14</v>
      </c>
    </row>
    <row r="103" spans="1:1" x14ac:dyDescent="0.2">
      <c r="A103" s="102" t="s">
        <v>1879</v>
      </c>
    </row>
    <row r="104" spans="1:1" x14ac:dyDescent="0.2">
      <c r="A104" s="102" t="s">
        <v>1880</v>
      </c>
    </row>
    <row r="105" spans="1:1" x14ac:dyDescent="0.2">
      <c r="A105" s="102" t="s">
        <v>1881</v>
      </c>
    </row>
    <row r="106" spans="1:1" x14ac:dyDescent="0.2">
      <c r="A106" s="102" t="s">
        <v>1882</v>
      </c>
    </row>
    <row r="107" spans="1:1" x14ac:dyDescent="0.2">
      <c r="A107" s="102" t="s">
        <v>1883</v>
      </c>
    </row>
    <row r="108" spans="1:1" x14ac:dyDescent="0.2">
      <c r="A108" s="102" t="s">
        <v>1884</v>
      </c>
    </row>
    <row r="109" spans="1:1" x14ac:dyDescent="0.2">
      <c r="A109" s="102" t="s">
        <v>1885</v>
      </c>
    </row>
    <row r="110" spans="1:1" x14ac:dyDescent="0.2">
      <c r="A110" s="102" t="s">
        <v>1886</v>
      </c>
    </row>
    <row r="111" spans="1:1" x14ac:dyDescent="0.2">
      <c r="A111" s="102" t="s">
        <v>1887</v>
      </c>
    </row>
    <row r="112" spans="1:1" x14ac:dyDescent="0.2">
      <c r="A112" s="102" t="s">
        <v>1888</v>
      </c>
    </row>
    <row r="113" spans="1:1" x14ac:dyDescent="0.2">
      <c r="A113" s="102" t="s">
        <v>1889</v>
      </c>
    </row>
    <row r="114" spans="1:1" x14ac:dyDescent="0.2">
      <c r="A114" s="102" t="s">
        <v>1890</v>
      </c>
    </row>
    <row r="115" spans="1:1" x14ac:dyDescent="0.2">
      <c r="A115" s="102" t="s">
        <v>1891</v>
      </c>
    </row>
    <row r="116" spans="1:1" x14ac:dyDescent="0.2">
      <c r="A116" s="102" t="s">
        <v>1892</v>
      </c>
    </row>
    <row r="117" spans="1:1" x14ac:dyDescent="0.2">
      <c r="A117" s="102" t="s">
        <v>1893</v>
      </c>
    </row>
    <row r="118" spans="1:1" x14ac:dyDescent="0.2">
      <c r="A118" s="102" t="s">
        <v>1894</v>
      </c>
    </row>
    <row r="119" spans="1:1" ht="15" x14ac:dyDescent="0.25">
      <c r="A119" s="97"/>
    </row>
    <row r="120" spans="1:1" ht="15" x14ac:dyDescent="0.25">
      <c r="A120" s="97"/>
    </row>
    <row r="121" spans="1:1" x14ac:dyDescent="0.2">
      <c r="A121" s="88" t="s">
        <v>1895</v>
      </c>
    </row>
    <row r="122" spans="1:1" x14ac:dyDescent="0.2">
      <c r="A122" s="88" t="s">
        <v>1896</v>
      </c>
    </row>
    <row r="123" spans="1:1" x14ac:dyDescent="0.2">
      <c r="A123" s="88" t="s">
        <v>1822</v>
      </c>
    </row>
    <row r="124" spans="1:1" x14ac:dyDescent="0.2">
      <c r="A124" s="88" t="s">
        <v>1897</v>
      </c>
    </row>
    <row r="125" spans="1:1" ht="15" x14ac:dyDescent="0.25">
      <c r="A125" s="97"/>
    </row>
    <row r="126" spans="1:1" ht="15" x14ac:dyDescent="0.25">
      <c r="A126" s="97"/>
    </row>
    <row r="127" spans="1:1" x14ac:dyDescent="0.2">
      <c r="A127" s="102" t="s">
        <v>1898</v>
      </c>
    </row>
    <row r="128" spans="1:1" x14ac:dyDescent="0.2">
      <c r="A128" s="102" t="s">
        <v>1899</v>
      </c>
    </row>
    <row r="129" spans="1:1" x14ac:dyDescent="0.2">
      <c r="A129" s="102" t="s">
        <v>1900</v>
      </c>
    </row>
    <row r="130" spans="1:1" x14ac:dyDescent="0.2">
      <c r="A130" s="102" t="s">
        <v>1901</v>
      </c>
    </row>
    <row r="131" spans="1:1" x14ac:dyDescent="0.2">
      <c r="A131" s="102" t="s">
        <v>1902</v>
      </c>
    </row>
    <row r="132" spans="1:1" x14ac:dyDescent="0.2">
      <c r="A132" s="102" t="s">
        <v>1903</v>
      </c>
    </row>
    <row r="133" spans="1:1" x14ac:dyDescent="0.2">
      <c r="A133" s="102" t="s">
        <v>1904</v>
      </c>
    </row>
    <row r="134" spans="1:1" x14ac:dyDescent="0.2">
      <c r="A134" s="102" t="s">
        <v>1905</v>
      </c>
    </row>
    <row r="135" spans="1:1" x14ac:dyDescent="0.2">
      <c r="A135" s="102" t="s">
        <v>1906</v>
      </c>
    </row>
    <row r="136" spans="1:1" x14ac:dyDescent="0.2">
      <c r="A136" s="102" t="s">
        <v>1907</v>
      </c>
    </row>
    <row r="137" spans="1:1" x14ac:dyDescent="0.2">
      <c r="A137" s="102" t="s">
        <v>1908</v>
      </c>
    </row>
    <row r="138" spans="1:1" x14ac:dyDescent="0.2">
      <c r="A138" s="102" t="s">
        <v>1824</v>
      </c>
    </row>
    <row r="139" spans="1:1" x14ac:dyDescent="0.2">
      <c r="A139" s="102" t="s">
        <v>1909</v>
      </c>
    </row>
    <row r="140" spans="1:1" x14ac:dyDescent="0.2">
      <c r="A140" s="102" t="s">
        <v>1910</v>
      </c>
    </row>
    <row r="141" spans="1:1" x14ac:dyDescent="0.2">
      <c r="A141" s="102" t="s">
        <v>1911</v>
      </c>
    </row>
    <row r="142" spans="1:1" x14ac:dyDescent="0.2">
      <c r="A142" s="102" t="s">
        <v>1912</v>
      </c>
    </row>
    <row r="143" spans="1:1" x14ac:dyDescent="0.2">
      <c r="A143" s="102" t="s">
        <v>1913</v>
      </c>
    </row>
    <row r="144" spans="1:1" x14ac:dyDescent="0.2">
      <c r="A144" s="102" t="s">
        <v>1914</v>
      </c>
    </row>
    <row r="145" spans="1:1" x14ac:dyDescent="0.2">
      <c r="A145" s="102" t="s">
        <v>1915</v>
      </c>
    </row>
    <row r="146" spans="1:1" x14ac:dyDescent="0.2">
      <c r="A146" s="102" t="s">
        <v>1916</v>
      </c>
    </row>
    <row r="147" spans="1:1" x14ac:dyDescent="0.2">
      <c r="A147" s="102" t="s">
        <v>1917</v>
      </c>
    </row>
    <row r="148" spans="1:1" x14ac:dyDescent="0.2">
      <c r="A148" s="102" t="s">
        <v>1918</v>
      </c>
    </row>
    <row r="149" spans="1:1" x14ac:dyDescent="0.2">
      <c r="A149" s="102" t="s">
        <v>1919</v>
      </c>
    </row>
    <row r="150" spans="1:1" x14ac:dyDescent="0.2">
      <c r="A150" s="102" t="s">
        <v>1920</v>
      </c>
    </row>
    <row r="151" spans="1:1" x14ac:dyDescent="0.2">
      <c r="A151" s="102" t="s">
        <v>1921</v>
      </c>
    </row>
    <row r="152" spans="1:1" x14ac:dyDescent="0.2">
      <c r="A152" s="102" t="s">
        <v>1922</v>
      </c>
    </row>
    <row r="153" spans="1:1" x14ac:dyDescent="0.2">
      <c r="A153" s="102" t="s">
        <v>1923</v>
      </c>
    </row>
    <row r="154" spans="1:1" x14ac:dyDescent="0.2">
      <c r="A154" s="102" t="s">
        <v>1924</v>
      </c>
    </row>
    <row r="155" spans="1:1" x14ac:dyDescent="0.2">
      <c r="A155" s="102" t="s">
        <v>1925</v>
      </c>
    </row>
    <row r="156" spans="1:1" x14ac:dyDescent="0.2">
      <c r="A156" s="102" t="s">
        <v>1926</v>
      </c>
    </row>
    <row r="157" spans="1:1" x14ac:dyDescent="0.2">
      <c r="A157" s="102" t="s">
        <v>1927</v>
      </c>
    </row>
    <row r="158" spans="1:1" x14ac:dyDescent="0.2">
      <c r="A158" s="102" t="s">
        <v>1928</v>
      </c>
    </row>
    <row r="159" spans="1:1" x14ac:dyDescent="0.2">
      <c r="A159" s="102" t="s">
        <v>1929</v>
      </c>
    </row>
    <row r="160" spans="1:1" x14ac:dyDescent="0.2">
      <c r="A160" s="102" t="s">
        <v>1930</v>
      </c>
    </row>
    <row r="161" spans="1:1" x14ac:dyDescent="0.2">
      <c r="A161" s="102" t="s">
        <v>1931</v>
      </c>
    </row>
    <row r="162" spans="1:1" x14ac:dyDescent="0.2">
      <c r="A162" s="102" t="s">
        <v>1932</v>
      </c>
    </row>
    <row r="163" spans="1:1" x14ac:dyDescent="0.2">
      <c r="A163" s="102" t="s">
        <v>1933</v>
      </c>
    </row>
    <row r="164" spans="1:1" ht="15" x14ac:dyDescent="0.25">
      <c r="A164" s="97"/>
    </row>
    <row r="165" spans="1:1" ht="15" x14ac:dyDescent="0.25">
      <c r="A165" s="97"/>
    </row>
    <row r="166" spans="1:1" x14ac:dyDescent="0.2">
      <c r="A166" s="103" t="s">
        <v>1826</v>
      </c>
    </row>
    <row r="167" spans="1:1" x14ac:dyDescent="0.2">
      <c r="A167" s="103" t="s">
        <v>1934</v>
      </c>
    </row>
    <row r="168" spans="1:1" ht="15" x14ac:dyDescent="0.25">
      <c r="A168" s="97"/>
    </row>
    <row r="169" spans="1:1" ht="15" x14ac:dyDescent="0.25">
      <c r="A169" s="97"/>
    </row>
    <row r="170" spans="1:1" x14ac:dyDescent="0.2">
      <c r="A170" s="103" t="s">
        <v>1935</v>
      </c>
    </row>
    <row r="171" spans="1:1" x14ac:dyDescent="0.2">
      <c r="A171" s="103" t="s">
        <v>1936</v>
      </c>
    </row>
    <row r="172" spans="1:1" x14ac:dyDescent="0.2">
      <c r="A172" s="103" t="s">
        <v>1828</v>
      </c>
    </row>
    <row r="173" spans="1:1" x14ac:dyDescent="0.2">
      <c r="A173" s="103" t="s">
        <v>1937</v>
      </c>
    </row>
    <row r="174" spans="1:1" ht="15" x14ac:dyDescent="0.25">
      <c r="A174" s="97"/>
    </row>
    <row r="175" spans="1:1" ht="15" x14ac:dyDescent="0.25">
      <c r="A175" s="97"/>
    </row>
    <row r="176" spans="1:1" x14ac:dyDescent="0.2">
      <c r="A176" s="103" t="s">
        <v>1938</v>
      </c>
    </row>
    <row r="177" spans="1:1" x14ac:dyDescent="0.2">
      <c r="A177" s="103" t="s">
        <v>1939</v>
      </c>
    </row>
    <row r="178" spans="1:1" x14ac:dyDescent="0.2">
      <c r="A178" s="103" t="s">
        <v>1830</v>
      </c>
    </row>
    <row r="179" spans="1:1" x14ac:dyDescent="0.2">
      <c r="A179" s="103" t="s">
        <v>1940</v>
      </c>
    </row>
    <row r="180" spans="1:1" x14ac:dyDescent="0.2">
      <c r="A180" s="103" t="s">
        <v>1941</v>
      </c>
    </row>
    <row r="181" spans="1:1" x14ac:dyDescent="0.2">
      <c r="A181" s="103" t="s">
        <v>1942</v>
      </c>
    </row>
  </sheetData>
  <autoFilter ref="N1:N184"/>
  <mergeCells count="156">
    <mergeCell ref="A1:L1"/>
    <mergeCell ref="B2:E2"/>
    <mergeCell ref="F2:L2"/>
    <mergeCell ref="A3:L3"/>
    <mergeCell ref="A4:L4"/>
    <mergeCell ref="B5:D5"/>
    <mergeCell ref="E5:L5"/>
    <mergeCell ref="J9:L9"/>
    <mergeCell ref="A10:A11"/>
    <mergeCell ref="B10:D11"/>
    <mergeCell ref="E10:L10"/>
    <mergeCell ref="F11:H11"/>
    <mergeCell ref="J11:L11"/>
    <mergeCell ref="A6:A7"/>
    <mergeCell ref="B6:D7"/>
    <mergeCell ref="E6:L6"/>
    <mergeCell ref="F7:H7"/>
    <mergeCell ref="J7:L7"/>
    <mergeCell ref="A8:A9"/>
    <mergeCell ref="B8:D9"/>
    <mergeCell ref="E8:F8"/>
    <mergeCell ref="G8:L8"/>
    <mergeCell ref="F9:H9"/>
    <mergeCell ref="B15:D15"/>
    <mergeCell ref="E15:L15"/>
    <mergeCell ref="B16:D16"/>
    <mergeCell ref="E16:L16"/>
    <mergeCell ref="B17:D17"/>
    <mergeCell ref="E17:L17"/>
    <mergeCell ref="B12:D12"/>
    <mergeCell ref="E12:L12"/>
    <mergeCell ref="B13:D13"/>
    <mergeCell ref="E13:L13"/>
    <mergeCell ref="B14:D14"/>
    <mergeCell ref="E14:L14"/>
    <mergeCell ref="A22:L22"/>
    <mergeCell ref="B23:C23"/>
    <mergeCell ref="D23:L23"/>
    <mergeCell ref="B24:C24"/>
    <mergeCell ref="D24:L24"/>
    <mergeCell ref="B25:C25"/>
    <mergeCell ref="D25:L25"/>
    <mergeCell ref="A18:L18"/>
    <mergeCell ref="A19:L19"/>
    <mergeCell ref="B20:C20"/>
    <mergeCell ref="D20:L20"/>
    <mergeCell ref="B21:C21"/>
    <mergeCell ref="D21:L21"/>
    <mergeCell ref="B26:C26"/>
    <mergeCell ref="D26:L26"/>
    <mergeCell ref="B27:C27"/>
    <mergeCell ref="D27:L27"/>
    <mergeCell ref="A28:A30"/>
    <mergeCell ref="B28:C30"/>
    <mergeCell ref="D28:L28"/>
    <mergeCell ref="D29:L29"/>
    <mergeCell ref="D30:L30"/>
    <mergeCell ref="B38:C38"/>
    <mergeCell ref="D38:L38"/>
    <mergeCell ref="B39:C39"/>
    <mergeCell ref="D39:L39"/>
    <mergeCell ref="B40:C40"/>
    <mergeCell ref="D40:L40"/>
    <mergeCell ref="B31:C31"/>
    <mergeCell ref="D31:L31"/>
    <mergeCell ref="A32:L32"/>
    <mergeCell ref="B33:C33"/>
    <mergeCell ref="D33:L33"/>
    <mergeCell ref="B34:C37"/>
    <mergeCell ref="D34:L34"/>
    <mergeCell ref="D35:L35"/>
    <mergeCell ref="D36:L36"/>
    <mergeCell ref="D37:L37"/>
    <mergeCell ref="B43:C43"/>
    <mergeCell ref="D43:L43"/>
    <mergeCell ref="A44:L44"/>
    <mergeCell ref="A45:C45"/>
    <mergeCell ref="B46:C46"/>
    <mergeCell ref="B47:C47"/>
    <mergeCell ref="A41:L41"/>
    <mergeCell ref="B42:C42"/>
    <mergeCell ref="D42:E42"/>
    <mergeCell ref="F42:G42"/>
    <mergeCell ref="H42:I42"/>
    <mergeCell ref="J42:L42"/>
    <mergeCell ref="B48:C48"/>
    <mergeCell ref="B49:C49"/>
    <mergeCell ref="B50:C50"/>
    <mergeCell ref="A51:L51"/>
    <mergeCell ref="A52:A59"/>
    <mergeCell ref="B52:L52"/>
    <mergeCell ref="B53:C53"/>
    <mergeCell ref="D53:J53"/>
    <mergeCell ref="K53:L53"/>
    <mergeCell ref="B54:C54"/>
    <mergeCell ref="B57:C57"/>
    <mergeCell ref="D57:J57"/>
    <mergeCell ref="K57:L57"/>
    <mergeCell ref="B58:C58"/>
    <mergeCell ref="D58:J58"/>
    <mergeCell ref="K58:L58"/>
    <mergeCell ref="D54:J54"/>
    <mergeCell ref="K54:L54"/>
    <mergeCell ref="B55:C55"/>
    <mergeCell ref="D55:J55"/>
    <mergeCell ref="K55:L55"/>
    <mergeCell ref="B56:C56"/>
    <mergeCell ref="D56:J56"/>
    <mergeCell ref="K56:L56"/>
    <mergeCell ref="K62:L62"/>
    <mergeCell ref="B63:D63"/>
    <mergeCell ref="B64:D64"/>
    <mergeCell ref="E64:F64"/>
    <mergeCell ref="G64:H64"/>
    <mergeCell ref="K64:L64"/>
    <mergeCell ref="B59:C59"/>
    <mergeCell ref="D59:J59"/>
    <mergeCell ref="K59:L59"/>
    <mergeCell ref="A60:L60"/>
    <mergeCell ref="A61:A71"/>
    <mergeCell ref="B61:L61"/>
    <mergeCell ref="B62:D62"/>
    <mergeCell ref="E62:F62"/>
    <mergeCell ref="G62:H62"/>
    <mergeCell ref="I62:J62"/>
    <mergeCell ref="B67:D67"/>
    <mergeCell ref="E67:F67"/>
    <mergeCell ref="G67:H67"/>
    <mergeCell ref="K67:L67"/>
    <mergeCell ref="B68:D68"/>
    <mergeCell ref="E68:F68"/>
    <mergeCell ref="G68:H68"/>
    <mergeCell ref="K68:L68"/>
    <mergeCell ref="B65:D65"/>
    <mergeCell ref="E65:F65"/>
    <mergeCell ref="G65:H65"/>
    <mergeCell ref="K65:L65"/>
    <mergeCell ref="B66:D66"/>
    <mergeCell ref="E66:F66"/>
    <mergeCell ref="G66:H66"/>
    <mergeCell ref="K66:L66"/>
    <mergeCell ref="B71:D71"/>
    <mergeCell ref="E71:F71"/>
    <mergeCell ref="G71:H71"/>
    <mergeCell ref="K71:L71"/>
    <mergeCell ref="A72:L72"/>
    <mergeCell ref="B73:C73"/>
    <mergeCell ref="D73:L73"/>
    <mergeCell ref="B69:D69"/>
    <mergeCell ref="E69:F69"/>
    <mergeCell ref="G69:H69"/>
    <mergeCell ref="K69:L69"/>
    <mergeCell ref="B70:D70"/>
    <mergeCell ref="E70:F70"/>
    <mergeCell ref="G70:H70"/>
    <mergeCell ref="K70:L70"/>
  </mergeCells>
  <conditionalFormatting sqref="F42:G42">
    <cfRule type="containsText" dxfId="23" priority="4" stopIfTrue="1" operator="containsText" text="wybierz">
      <formula>NOT(ISERROR(SEARCH("wybierz",F42)))</formula>
    </cfRule>
  </conditionalFormatting>
  <conditionalFormatting sqref="D24:D26">
    <cfRule type="containsText" dxfId="22" priority="3" stopIfTrue="1" operator="containsText" text="wybierz">
      <formula>NOT(ISERROR(SEARCH("wybierz",D24)))</formula>
    </cfRule>
  </conditionalFormatting>
  <conditionalFormatting sqref="D27">
    <cfRule type="containsText" dxfId="21" priority="2" stopIfTrue="1" operator="containsText" text="wybierz">
      <formula>NOT(ISERROR(SEARCH("wybierz",D27)))</formula>
    </cfRule>
  </conditionalFormatting>
  <conditionalFormatting sqref="D28:D30">
    <cfRule type="containsText" dxfId="20" priority="1" stopIfTrue="1" operator="containsText" text="wybierz">
      <formula>NOT(ISERROR(SEARCH("wybierz",D28)))</formula>
    </cfRule>
  </conditionalFormatting>
  <dataValidations count="7">
    <dataValidation type="list" allowBlank="1" showInputMessage="1" showErrorMessage="1" sqref="D20:L20">
      <formula1>$A$121:$A$124</formula1>
    </dataValidation>
    <dataValidation type="list" allowBlank="1" showInputMessage="1" showErrorMessage="1" prompt="wybierz Program z listy" sqref="E12:L12">
      <formula1>$A$101:$A$118</formula1>
    </dataValidation>
    <dataValidation type="list" allowBlank="1" showInputMessage="1" showErrorMessage="1" prompt="wybierz PI z listy" sqref="D25:L25">
      <formula1>$A$176:$A$181</formula1>
    </dataValidation>
    <dataValidation allowBlank="1" showInputMessage="1" showErrorMessage="1" prompt="zgodnie z właściwym PO" sqref="E13:L15"/>
    <dataValidation type="list" allowBlank="1" showInputMessage="1" showErrorMessage="1" prompt="wybierz narzędzie PP" sqref="D21:L21">
      <formula1>$A$127:$A$163</formula1>
    </dataValidation>
    <dataValidation type="list" allowBlank="1" showInputMessage="1" showErrorMessage="1" prompt="wybierz fundusz" sqref="D23:L23">
      <formula1>$A$166:$A$167</formula1>
    </dataValidation>
    <dataValidation type="list" allowBlank="1" showInputMessage="1" showErrorMessage="1" prompt="wybierz Cel Tematyczny" sqref="D24:L24">
      <formula1>$A$170:$A$173</formula1>
    </dataValidation>
  </dataValidations>
  <pageMargins left="0.25" right="0.25" top="0.75" bottom="0.75" header="0.3" footer="0.3"/>
  <pageSetup paperSize="9" scale="79" fitToHeight="0" orientation="portrait" r:id="rId1"/>
  <headerFooter>
    <oddHeader>&amp;CZałącznik 1</oddHeader>
  </headerFooter>
  <rowBreaks count="2" manualBreakCount="2">
    <brk id="44" max="11" man="1"/>
    <brk id="59" max="11"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AA180"/>
  <sheetViews>
    <sheetView view="pageBreakPreview" zoomScale="80" zoomScaleNormal="80" zoomScaleSheetLayoutView="80" workbookViewId="0">
      <selection activeCell="A3" sqref="A3:L3"/>
    </sheetView>
  </sheetViews>
  <sheetFormatPr defaultRowHeight="12.75" outlineLevelRow="1" x14ac:dyDescent="0.2"/>
  <cols>
    <col min="1" max="1" width="5.140625" style="99" customWidth="1"/>
    <col min="2" max="2" width="9.140625" style="99"/>
    <col min="3" max="3" width="18.5703125" style="99" customWidth="1"/>
    <col min="4" max="4" width="11.85546875" style="99" customWidth="1"/>
    <col min="5" max="5" width="14.5703125" style="99" customWidth="1"/>
    <col min="6" max="6" width="14.140625" style="99" customWidth="1"/>
    <col min="7" max="11" width="9.7109375" style="99" customWidth="1"/>
    <col min="12" max="12" width="12.5703125" style="99" customWidth="1"/>
    <col min="13" max="13" width="9.140625" style="99"/>
    <col min="14" max="14" width="14.140625" style="99" customWidth="1"/>
    <col min="15" max="15" width="12.140625" style="99" bestFit="1" customWidth="1"/>
    <col min="16" max="16" width="9.140625" style="99"/>
    <col min="17" max="17" width="31.7109375" style="99" customWidth="1"/>
    <col min="18" max="19" width="9.140625" style="99"/>
    <col min="20" max="20" width="11.7109375" style="99" customWidth="1"/>
    <col min="21" max="16384" width="9.140625" style="99"/>
  </cols>
  <sheetData>
    <row r="1" spans="1:27" ht="41.25" customHeight="1" x14ac:dyDescent="0.2">
      <c r="A1" s="606" t="s">
        <v>1802</v>
      </c>
      <c r="B1" s="607"/>
      <c r="C1" s="607"/>
      <c r="D1" s="607"/>
      <c r="E1" s="607"/>
      <c r="F1" s="607"/>
      <c r="G1" s="607"/>
      <c r="H1" s="607"/>
      <c r="I1" s="607"/>
      <c r="J1" s="607"/>
      <c r="K1" s="607"/>
      <c r="L1" s="608"/>
      <c r="M1" s="225"/>
      <c r="N1" s="225"/>
      <c r="O1" s="225"/>
      <c r="P1" s="225"/>
      <c r="Q1" s="225"/>
      <c r="R1" s="225"/>
      <c r="S1" s="225"/>
      <c r="T1" s="225"/>
      <c r="U1" s="225"/>
      <c r="V1" s="225"/>
      <c r="W1" s="225"/>
      <c r="X1" s="225"/>
      <c r="Y1" s="225"/>
      <c r="Z1" s="225"/>
      <c r="AA1" s="225"/>
    </row>
    <row r="2" spans="1:27" ht="30" customHeight="1" thickBot="1" x14ac:dyDescent="0.25">
      <c r="A2" s="100">
        <v>1</v>
      </c>
      <c r="B2" s="609" t="s">
        <v>1804</v>
      </c>
      <c r="C2" s="609"/>
      <c r="D2" s="609"/>
      <c r="E2" s="610"/>
      <c r="F2" s="611" t="s">
        <v>2318</v>
      </c>
      <c r="G2" s="611"/>
      <c r="H2" s="611"/>
      <c r="I2" s="611"/>
      <c r="J2" s="611"/>
      <c r="K2" s="611"/>
      <c r="L2" s="612"/>
      <c r="M2" s="225"/>
      <c r="N2" s="225"/>
      <c r="O2" s="225"/>
      <c r="P2" s="225"/>
      <c r="Q2" s="225"/>
      <c r="R2" s="225"/>
      <c r="S2" s="225"/>
      <c r="T2" s="225"/>
      <c r="U2" s="225"/>
      <c r="V2" s="225"/>
      <c r="W2" s="225"/>
      <c r="X2" s="225"/>
      <c r="Y2" s="225"/>
      <c r="Z2" s="225"/>
      <c r="AA2" s="225"/>
    </row>
    <row r="3" spans="1:27" ht="15" customHeight="1" thickBot="1" x14ac:dyDescent="0.25">
      <c r="A3" s="594"/>
      <c r="B3" s="595"/>
      <c r="C3" s="595"/>
      <c r="D3" s="595"/>
      <c r="E3" s="595"/>
      <c r="F3" s="595"/>
      <c r="G3" s="595"/>
      <c r="H3" s="595"/>
      <c r="I3" s="595"/>
      <c r="J3" s="595"/>
      <c r="K3" s="595"/>
      <c r="L3" s="596"/>
      <c r="M3" s="225"/>
      <c r="N3" s="225"/>
      <c r="O3" s="225"/>
      <c r="P3" s="225"/>
      <c r="Q3" s="225"/>
      <c r="R3" s="225"/>
      <c r="S3" s="225"/>
      <c r="T3" s="225"/>
      <c r="U3" s="225"/>
      <c r="V3" s="225"/>
      <c r="W3" s="225"/>
      <c r="X3" s="225"/>
      <c r="Y3" s="225"/>
      <c r="Z3" s="225"/>
      <c r="AA3" s="225"/>
    </row>
    <row r="4" spans="1:27" ht="30" customHeight="1" x14ac:dyDescent="0.25">
      <c r="A4" s="569" t="s">
        <v>0</v>
      </c>
      <c r="B4" s="570"/>
      <c r="C4" s="570"/>
      <c r="D4" s="570"/>
      <c r="E4" s="570"/>
      <c r="F4" s="570"/>
      <c r="G4" s="570"/>
      <c r="H4" s="570"/>
      <c r="I4" s="570"/>
      <c r="J4" s="570"/>
      <c r="K4" s="613"/>
      <c r="L4" s="614"/>
      <c r="M4" s="225"/>
      <c r="N4" s="225"/>
      <c r="O4" s="225"/>
      <c r="P4" s="225"/>
      <c r="Q4" s="225"/>
      <c r="R4" s="225"/>
      <c r="S4" s="225"/>
      <c r="T4" s="225"/>
      <c r="U4" s="225"/>
      <c r="V4" s="225"/>
      <c r="W4" s="225"/>
      <c r="X4" s="225"/>
      <c r="Y4" s="225"/>
      <c r="Z4" s="225"/>
      <c r="AA4" s="225"/>
    </row>
    <row r="5" spans="1:27" ht="30" customHeight="1" x14ac:dyDescent="0.2">
      <c r="A5" s="118">
        <v>2</v>
      </c>
      <c r="B5" s="577" t="s">
        <v>1806</v>
      </c>
      <c r="C5" s="577"/>
      <c r="D5" s="577"/>
      <c r="E5" s="977" t="s">
        <v>2178</v>
      </c>
      <c r="F5" s="978"/>
      <c r="G5" s="978"/>
      <c r="H5" s="978"/>
      <c r="I5" s="978"/>
      <c r="J5" s="978"/>
      <c r="K5" s="978"/>
      <c r="L5" s="979"/>
      <c r="M5" s="225"/>
      <c r="N5" s="225"/>
      <c r="O5" s="225"/>
      <c r="P5" s="225"/>
      <c r="Q5" s="225"/>
      <c r="R5" s="225"/>
      <c r="S5" s="225"/>
      <c r="T5" s="225"/>
      <c r="U5" s="225"/>
      <c r="V5" s="225"/>
      <c r="W5" s="225"/>
      <c r="X5" s="225"/>
      <c r="Y5" s="225"/>
      <c r="Z5" s="225"/>
      <c r="AA5" s="225"/>
    </row>
    <row r="6" spans="1:27" ht="30" customHeight="1" x14ac:dyDescent="0.2">
      <c r="A6" s="590">
        <v>3</v>
      </c>
      <c r="B6" s="577" t="s">
        <v>1808</v>
      </c>
      <c r="C6" s="577"/>
      <c r="D6" s="577"/>
      <c r="E6" s="615" t="s">
        <v>2179</v>
      </c>
      <c r="F6" s="615"/>
      <c r="G6" s="615"/>
      <c r="H6" s="615"/>
      <c r="I6" s="615"/>
      <c r="J6" s="615"/>
      <c r="K6" s="615"/>
      <c r="L6" s="616"/>
      <c r="M6" s="225"/>
      <c r="N6" s="225"/>
      <c r="O6" s="225"/>
      <c r="P6" s="225"/>
      <c r="Q6" s="225"/>
      <c r="R6" s="225"/>
      <c r="S6" s="225"/>
      <c r="T6" s="225"/>
      <c r="U6" s="225"/>
      <c r="V6" s="225"/>
      <c r="W6" s="225"/>
      <c r="X6" s="225"/>
      <c r="Y6" s="225"/>
      <c r="Z6" s="225"/>
      <c r="AA6" s="225"/>
    </row>
    <row r="7" spans="1:27" ht="30" customHeight="1" x14ac:dyDescent="0.2">
      <c r="A7" s="590"/>
      <c r="B7" s="577"/>
      <c r="C7" s="577"/>
      <c r="D7" s="577"/>
      <c r="E7" s="101" t="s">
        <v>1810</v>
      </c>
      <c r="F7" s="593" t="s">
        <v>228</v>
      </c>
      <c r="G7" s="593"/>
      <c r="H7" s="593"/>
      <c r="I7" s="101" t="s">
        <v>1811</v>
      </c>
      <c r="J7" s="587">
        <v>32</v>
      </c>
      <c r="K7" s="588"/>
      <c r="L7" s="589"/>
      <c r="M7" s="225"/>
      <c r="N7" s="225"/>
      <c r="O7" s="225"/>
      <c r="P7" s="225"/>
      <c r="Q7" s="225"/>
      <c r="R7" s="225"/>
      <c r="S7" s="225"/>
      <c r="T7" s="225"/>
      <c r="U7" s="225"/>
      <c r="V7" s="225"/>
      <c r="W7" s="225"/>
      <c r="X7" s="225"/>
      <c r="Y7" s="225"/>
      <c r="Z7" s="225"/>
      <c r="AA7" s="225"/>
    </row>
    <row r="8" spans="1:27" ht="30" hidden="1" customHeight="1" outlineLevel="1" x14ac:dyDescent="0.2">
      <c r="A8" s="597" t="s">
        <v>2029</v>
      </c>
      <c r="B8" s="598" t="s">
        <v>2030</v>
      </c>
      <c r="C8" s="598"/>
      <c r="D8" s="598"/>
      <c r="E8" s="549" t="s">
        <v>2031</v>
      </c>
      <c r="F8" s="549"/>
      <c r="G8" s="593" t="s">
        <v>227</v>
      </c>
      <c r="H8" s="593"/>
      <c r="I8" s="593"/>
      <c r="J8" s="593"/>
      <c r="K8" s="593"/>
      <c r="L8" s="792"/>
      <c r="M8" s="225"/>
      <c r="N8" s="225"/>
      <c r="O8" s="225"/>
      <c r="P8" s="225"/>
      <c r="Q8" s="225"/>
      <c r="R8" s="225"/>
      <c r="S8" s="225"/>
      <c r="T8" s="225"/>
      <c r="U8" s="225"/>
      <c r="V8" s="225"/>
      <c r="W8" s="225"/>
      <c r="X8" s="225"/>
      <c r="Y8" s="225"/>
      <c r="Z8" s="225"/>
      <c r="AA8" s="225"/>
    </row>
    <row r="9" spans="1:27" ht="30" hidden="1" customHeight="1" outlineLevel="1" x14ac:dyDescent="0.2">
      <c r="A9" s="597"/>
      <c r="B9" s="598"/>
      <c r="C9" s="598"/>
      <c r="D9" s="598"/>
      <c r="E9" s="133" t="s">
        <v>1810</v>
      </c>
      <c r="F9" s="593" t="s">
        <v>228</v>
      </c>
      <c r="G9" s="593"/>
      <c r="H9" s="593"/>
      <c r="I9" s="133" t="s">
        <v>2033</v>
      </c>
      <c r="J9" s="587" t="s">
        <v>2180</v>
      </c>
      <c r="K9" s="588"/>
      <c r="L9" s="589"/>
      <c r="M9" s="225"/>
      <c r="N9" s="225"/>
      <c r="O9" s="225"/>
      <c r="P9" s="225"/>
      <c r="Q9" s="225"/>
      <c r="R9" s="225"/>
      <c r="S9" s="225"/>
      <c r="T9" s="225"/>
      <c r="U9" s="225"/>
      <c r="V9" s="225"/>
      <c r="W9" s="225"/>
      <c r="X9" s="225"/>
      <c r="Y9" s="225"/>
      <c r="Z9" s="225"/>
      <c r="AA9" s="225"/>
    </row>
    <row r="10" spans="1:27" ht="30" customHeight="1" collapsed="1" x14ac:dyDescent="0.2">
      <c r="A10" s="590">
        <v>4</v>
      </c>
      <c r="B10" s="577" t="s">
        <v>1812</v>
      </c>
      <c r="C10" s="577"/>
      <c r="D10" s="577"/>
      <c r="E10" s="615" t="s">
        <v>2074</v>
      </c>
      <c r="F10" s="615"/>
      <c r="G10" s="615"/>
      <c r="H10" s="615"/>
      <c r="I10" s="615"/>
      <c r="J10" s="615"/>
      <c r="K10" s="615"/>
      <c r="L10" s="616"/>
      <c r="M10" s="225"/>
      <c r="N10" s="225"/>
      <c r="O10" s="225"/>
      <c r="P10" s="225"/>
      <c r="Q10" s="225"/>
      <c r="R10" s="225"/>
      <c r="S10" s="225"/>
      <c r="T10" s="225"/>
      <c r="U10" s="225"/>
      <c r="V10" s="225"/>
      <c r="W10" s="225"/>
      <c r="X10" s="225"/>
      <c r="Y10" s="225"/>
      <c r="Z10" s="225"/>
      <c r="AA10" s="225"/>
    </row>
    <row r="11" spans="1:27" ht="30" customHeight="1" x14ac:dyDescent="0.2">
      <c r="A11" s="590"/>
      <c r="B11" s="577"/>
      <c r="C11" s="577"/>
      <c r="D11" s="577"/>
      <c r="E11" s="101" t="s">
        <v>1810</v>
      </c>
      <c r="F11" s="593"/>
      <c r="G11" s="593"/>
      <c r="H11" s="593"/>
      <c r="I11" s="101" t="s">
        <v>1811</v>
      </c>
      <c r="J11" s="587"/>
      <c r="K11" s="588"/>
      <c r="L11" s="589"/>
      <c r="M11" s="225"/>
      <c r="N11" s="225"/>
      <c r="O11" s="225"/>
      <c r="P11" s="225"/>
      <c r="Q11" s="225"/>
      <c r="R11" s="225"/>
      <c r="S11" s="225"/>
      <c r="T11" s="225"/>
      <c r="U11" s="225"/>
      <c r="V11" s="225"/>
      <c r="W11" s="225"/>
      <c r="X11" s="225"/>
      <c r="Y11" s="225"/>
      <c r="Z11" s="225"/>
      <c r="AA11" s="225"/>
    </row>
    <row r="12" spans="1:27" ht="30" customHeight="1" x14ac:dyDescent="0.2">
      <c r="A12" s="118">
        <v>5</v>
      </c>
      <c r="B12" s="577" t="s">
        <v>11</v>
      </c>
      <c r="C12" s="577"/>
      <c r="D12" s="577"/>
      <c r="E12" s="601" t="s">
        <v>14</v>
      </c>
      <c r="F12" s="601"/>
      <c r="G12" s="601"/>
      <c r="H12" s="601"/>
      <c r="I12" s="601"/>
      <c r="J12" s="601"/>
      <c r="K12" s="602"/>
      <c r="L12" s="603"/>
      <c r="M12" s="225"/>
      <c r="N12" s="225"/>
      <c r="O12" s="225"/>
      <c r="P12" s="225"/>
      <c r="Q12" s="225"/>
      <c r="R12" s="225"/>
      <c r="S12" s="225"/>
      <c r="T12" s="225"/>
      <c r="U12" s="225"/>
      <c r="V12" s="225"/>
      <c r="W12" s="225"/>
      <c r="X12" s="225"/>
      <c r="Y12" s="225"/>
      <c r="Z12" s="225"/>
      <c r="AA12" s="225"/>
    </row>
    <row r="13" spans="1:27" ht="33" customHeight="1" x14ac:dyDescent="0.2">
      <c r="A13" s="118">
        <v>6</v>
      </c>
      <c r="B13" s="577" t="s">
        <v>1815</v>
      </c>
      <c r="C13" s="577"/>
      <c r="D13" s="577"/>
      <c r="E13" s="604" t="s">
        <v>1816</v>
      </c>
      <c r="F13" s="604"/>
      <c r="G13" s="604"/>
      <c r="H13" s="604"/>
      <c r="I13" s="604"/>
      <c r="J13" s="604"/>
      <c r="K13" s="604"/>
      <c r="L13" s="605"/>
      <c r="M13" s="225"/>
      <c r="N13" s="225"/>
      <c r="O13" s="225"/>
      <c r="P13" s="225"/>
      <c r="Q13" s="225"/>
      <c r="R13" s="225"/>
      <c r="S13" s="225"/>
      <c r="T13" s="225"/>
      <c r="U13" s="225"/>
      <c r="V13" s="225"/>
      <c r="W13" s="225"/>
      <c r="X13" s="225"/>
      <c r="Y13" s="225"/>
      <c r="Z13" s="225"/>
      <c r="AA13" s="225"/>
    </row>
    <row r="14" spans="1:27" ht="30" customHeight="1" x14ac:dyDescent="0.2">
      <c r="A14" s="118">
        <v>7</v>
      </c>
      <c r="B14" s="577" t="s">
        <v>1817</v>
      </c>
      <c r="C14" s="577"/>
      <c r="D14" s="577"/>
      <c r="E14" s="585" t="s">
        <v>1818</v>
      </c>
      <c r="F14" s="585"/>
      <c r="G14" s="585"/>
      <c r="H14" s="585"/>
      <c r="I14" s="585"/>
      <c r="J14" s="585"/>
      <c r="K14" s="585"/>
      <c r="L14" s="586"/>
      <c r="M14" s="225"/>
      <c r="N14" s="225"/>
      <c r="O14" s="225"/>
      <c r="P14" s="225"/>
      <c r="Q14" s="225"/>
      <c r="R14" s="225"/>
      <c r="S14" s="225"/>
      <c r="T14" s="225"/>
      <c r="U14" s="225"/>
      <c r="V14" s="225"/>
      <c r="W14" s="225"/>
      <c r="X14" s="225"/>
      <c r="Y14" s="225"/>
      <c r="Z14" s="225"/>
      <c r="AA14" s="225"/>
    </row>
    <row r="15" spans="1:27" ht="30" customHeight="1" x14ac:dyDescent="0.2">
      <c r="A15" s="118">
        <v>8</v>
      </c>
      <c r="B15" s="577" t="s">
        <v>1819</v>
      </c>
      <c r="C15" s="577"/>
      <c r="D15" s="577"/>
      <c r="E15" s="578" t="s">
        <v>1814</v>
      </c>
      <c r="F15" s="578"/>
      <c r="G15" s="578"/>
      <c r="H15" s="578"/>
      <c r="I15" s="578"/>
      <c r="J15" s="578"/>
      <c r="K15" s="578"/>
      <c r="L15" s="579"/>
      <c r="M15" s="225"/>
      <c r="N15" s="225"/>
      <c r="O15" s="225"/>
      <c r="P15" s="225"/>
      <c r="Q15" s="225"/>
      <c r="R15" s="225"/>
      <c r="S15" s="225"/>
      <c r="T15" s="225"/>
      <c r="U15" s="225"/>
      <c r="V15" s="225"/>
      <c r="W15" s="225"/>
      <c r="X15" s="225"/>
      <c r="Y15" s="225"/>
      <c r="Z15" s="225"/>
      <c r="AA15" s="225"/>
    </row>
    <row r="16" spans="1:27" ht="54.75" customHeight="1" thickBot="1" x14ac:dyDescent="0.25">
      <c r="A16" s="118">
        <v>9</v>
      </c>
      <c r="B16" s="577" t="s">
        <v>2</v>
      </c>
      <c r="C16" s="577"/>
      <c r="D16" s="577"/>
      <c r="E16" s="580" t="s">
        <v>2035</v>
      </c>
      <c r="F16" s="580"/>
      <c r="G16" s="580"/>
      <c r="H16" s="580"/>
      <c r="I16" s="580"/>
      <c r="J16" s="580"/>
      <c r="K16" s="580"/>
      <c r="L16" s="581"/>
      <c r="M16" s="225"/>
      <c r="N16" s="225"/>
      <c r="O16" s="225"/>
      <c r="P16" s="225"/>
      <c r="Q16" s="225"/>
      <c r="R16" s="225"/>
      <c r="S16" s="225"/>
      <c r="T16" s="225"/>
      <c r="U16" s="225"/>
      <c r="V16" s="225"/>
      <c r="W16" s="225"/>
      <c r="X16" s="225"/>
      <c r="Y16" s="225"/>
      <c r="Z16" s="225"/>
      <c r="AA16" s="225"/>
    </row>
    <row r="17" spans="1:27" ht="54.75" hidden="1" customHeight="1" outlineLevel="1" thickBot="1" x14ac:dyDescent="0.25">
      <c r="A17" s="134" t="s">
        <v>2036</v>
      </c>
      <c r="B17" s="582" t="s">
        <v>2037</v>
      </c>
      <c r="C17" s="582"/>
      <c r="D17" s="582"/>
      <c r="E17" s="914" t="s">
        <v>2181</v>
      </c>
      <c r="F17" s="915"/>
      <c r="G17" s="915"/>
      <c r="H17" s="915"/>
      <c r="I17" s="915"/>
      <c r="J17" s="915"/>
      <c r="K17" s="915"/>
      <c r="L17" s="916"/>
      <c r="M17" s="225"/>
      <c r="N17" s="225"/>
      <c r="O17" s="225"/>
      <c r="P17" s="225"/>
      <c r="Q17" s="225"/>
      <c r="R17" s="225"/>
      <c r="S17" s="225"/>
      <c r="T17" s="225"/>
      <c r="U17" s="225"/>
      <c r="V17" s="225"/>
      <c r="W17" s="225"/>
      <c r="X17" s="225"/>
      <c r="Y17" s="225"/>
      <c r="Z17" s="225"/>
      <c r="AA17" s="225"/>
    </row>
    <row r="18" spans="1:27" ht="15" customHeight="1" collapsed="1" thickBot="1" x14ac:dyDescent="0.25">
      <c r="A18" s="594"/>
      <c r="B18" s="595"/>
      <c r="C18" s="595"/>
      <c r="D18" s="595"/>
      <c r="E18" s="595"/>
      <c r="F18" s="595"/>
      <c r="G18" s="595"/>
      <c r="H18" s="595"/>
      <c r="I18" s="595"/>
      <c r="J18" s="595"/>
      <c r="K18" s="595"/>
      <c r="L18" s="596"/>
      <c r="M18" s="225"/>
      <c r="N18" s="225"/>
      <c r="O18" s="225"/>
      <c r="P18" s="225"/>
      <c r="Q18" s="225"/>
      <c r="R18" s="225"/>
      <c r="S18" s="225"/>
      <c r="T18" s="225"/>
      <c r="U18" s="225"/>
      <c r="V18" s="225"/>
      <c r="W18" s="225"/>
      <c r="X18" s="225"/>
      <c r="Y18" s="225"/>
      <c r="Z18" s="225"/>
      <c r="AA18" s="225"/>
    </row>
    <row r="19" spans="1:27" ht="30" customHeight="1" x14ac:dyDescent="0.2">
      <c r="A19" s="569" t="s">
        <v>1820</v>
      </c>
      <c r="B19" s="570"/>
      <c r="C19" s="570"/>
      <c r="D19" s="570"/>
      <c r="E19" s="570"/>
      <c r="F19" s="570"/>
      <c r="G19" s="570"/>
      <c r="H19" s="570"/>
      <c r="I19" s="570"/>
      <c r="J19" s="570"/>
      <c r="K19" s="570"/>
      <c r="L19" s="571"/>
      <c r="M19" s="225"/>
      <c r="N19" s="225"/>
      <c r="O19" s="225"/>
      <c r="P19" s="225"/>
      <c r="Q19" s="225"/>
      <c r="R19" s="225"/>
      <c r="S19" s="225"/>
      <c r="T19" s="225"/>
      <c r="U19" s="225"/>
      <c r="V19" s="225"/>
      <c r="W19" s="225"/>
      <c r="X19" s="225"/>
      <c r="Y19" s="225"/>
      <c r="Z19" s="225"/>
      <c r="AA19" s="225"/>
    </row>
    <row r="20" spans="1:27" ht="41.25" customHeight="1" x14ac:dyDescent="0.2">
      <c r="A20" s="118">
        <v>10</v>
      </c>
      <c r="B20" s="546" t="s">
        <v>1821</v>
      </c>
      <c r="C20" s="546"/>
      <c r="D20" s="778" t="s">
        <v>1896</v>
      </c>
      <c r="E20" s="778"/>
      <c r="F20" s="778"/>
      <c r="G20" s="778"/>
      <c r="H20" s="778"/>
      <c r="I20" s="778"/>
      <c r="J20" s="778"/>
      <c r="K20" s="778"/>
      <c r="L20" s="779"/>
      <c r="M20" s="225"/>
      <c r="N20" s="225"/>
      <c r="O20" s="225"/>
      <c r="P20" s="225"/>
      <c r="Q20" s="225"/>
      <c r="R20" s="225"/>
      <c r="S20" s="225"/>
      <c r="T20" s="225"/>
      <c r="U20" s="225"/>
      <c r="V20" s="225"/>
      <c r="W20" s="225"/>
      <c r="X20" s="225"/>
      <c r="Y20" s="225"/>
      <c r="Z20" s="225"/>
      <c r="AA20" s="225"/>
    </row>
    <row r="21" spans="1:27" ht="40.5" customHeight="1" thickBot="1" x14ac:dyDescent="0.25">
      <c r="A21" s="127">
        <v>11</v>
      </c>
      <c r="B21" s="574" t="s">
        <v>1823</v>
      </c>
      <c r="C21" s="574"/>
      <c r="D21" s="534" t="s">
        <v>1911</v>
      </c>
      <c r="E21" s="534"/>
      <c r="F21" s="534"/>
      <c r="G21" s="534"/>
      <c r="H21" s="534"/>
      <c r="I21" s="534"/>
      <c r="J21" s="534"/>
      <c r="K21" s="534"/>
      <c r="L21" s="535"/>
      <c r="M21" s="225"/>
      <c r="N21" s="225"/>
      <c r="O21" s="225"/>
      <c r="P21" s="225"/>
      <c r="Q21" s="225"/>
      <c r="R21" s="225"/>
      <c r="S21" s="225"/>
      <c r="T21" s="225"/>
      <c r="U21" s="225"/>
      <c r="V21" s="225"/>
      <c r="W21" s="225"/>
      <c r="X21" s="225"/>
      <c r="Y21" s="225"/>
      <c r="Z21" s="225"/>
      <c r="AA21" s="225"/>
    </row>
    <row r="22" spans="1:27" ht="15" customHeight="1" thickBot="1" x14ac:dyDescent="0.25">
      <c r="A22" s="508"/>
      <c r="B22" s="508"/>
      <c r="C22" s="508"/>
      <c r="D22" s="508"/>
      <c r="E22" s="508"/>
      <c r="F22" s="508"/>
      <c r="G22" s="508"/>
      <c r="H22" s="508"/>
      <c r="I22" s="508"/>
      <c r="J22" s="508"/>
      <c r="K22" s="508"/>
      <c r="L22" s="508"/>
      <c r="M22" s="225"/>
      <c r="N22" s="225"/>
      <c r="O22" s="225"/>
      <c r="P22" s="225"/>
      <c r="Q22" s="225"/>
      <c r="R22" s="225"/>
      <c r="S22" s="225"/>
      <c r="T22" s="225"/>
      <c r="U22" s="225"/>
      <c r="V22" s="225"/>
      <c r="W22" s="225"/>
      <c r="X22" s="225"/>
      <c r="Y22" s="225"/>
      <c r="Z22" s="225"/>
      <c r="AA22" s="225"/>
    </row>
    <row r="23" spans="1:27" ht="30" customHeight="1" x14ac:dyDescent="0.2">
      <c r="A23" s="121">
        <v>12</v>
      </c>
      <c r="B23" s="566" t="s">
        <v>1825</v>
      </c>
      <c r="C23" s="566"/>
      <c r="D23" s="567" t="s">
        <v>1826</v>
      </c>
      <c r="E23" s="567"/>
      <c r="F23" s="567"/>
      <c r="G23" s="567"/>
      <c r="H23" s="567"/>
      <c r="I23" s="567"/>
      <c r="J23" s="567"/>
      <c r="K23" s="567"/>
      <c r="L23" s="568"/>
      <c r="M23" s="225"/>
      <c r="N23" s="225"/>
      <c r="O23" s="225"/>
      <c r="P23" s="225"/>
      <c r="Q23" s="225"/>
      <c r="R23" s="225"/>
      <c r="S23" s="225"/>
      <c r="T23" s="225"/>
      <c r="U23" s="225"/>
      <c r="V23" s="225"/>
      <c r="W23" s="225"/>
      <c r="X23" s="225"/>
      <c r="Y23" s="225"/>
      <c r="Z23" s="225"/>
      <c r="AA23" s="225"/>
    </row>
    <row r="24" spans="1:27" ht="30" customHeight="1" x14ac:dyDescent="0.2">
      <c r="A24" s="122">
        <v>13</v>
      </c>
      <c r="B24" s="546" t="s">
        <v>1827</v>
      </c>
      <c r="C24" s="546"/>
      <c r="D24" s="560" t="s">
        <v>1828</v>
      </c>
      <c r="E24" s="560"/>
      <c r="F24" s="560"/>
      <c r="G24" s="560"/>
      <c r="H24" s="560"/>
      <c r="I24" s="560"/>
      <c r="J24" s="560"/>
      <c r="K24" s="560"/>
      <c r="L24" s="561"/>
      <c r="M24" s="225"/>
      <c r="N24" s="225"/>
      <c r="O24" s="225"/>
      <c r="P24" s="225"/>
      <c r="Q24" s="225"/>
      <c r="R24" s="225"/>
      <c r="S24" s="225"/>
      <c r="T24" s="225"/>
      <c r="U24" s="225"/>
      <c r="V24" s="225"/>
      <c r="W24" s="225"/>
      <c r="X24" s="225"/>
      <c r="Y24" s="225"/>
      <c r="Z24" s="225"/>
      <c r="AA24" s="225"/>
    </row>
    <row r="25" spans="1:27" ht="58.5" customHeight="1" x14ac:dyDescent="0.25">
      <c r="A25" s="122">
        <v>14</v>
      </c>
      <c r="B25" s="546" t="s">
        <v>1829</v>
      </c>
      <c r="C25" s="546"/>
      <c r="D25" s="969" t="s">
        <v>1830</v>
      </c>
      <c r="E25" s="975"/>
      <c r="F25" s="975"/>
      <c r="G25" s="975"/>
      <c r="H25" s="975"/>
      <c r="I25" s="975"/>
      <c r="J25" s="975"/>
      <c r="K25" s="975"/>
      <c r="L25" s="976"/>
      <c r="M25" s="225"/>
      <c r="N25" s="225"/>
      <c r="O25" s="225"/>
      <c r="P25" s="225"/>
      <c r="Q25" s="225"/>
      <c r="R25" s="225"/>
      <c r="S25" s="225"/>
      <c r="T25" s="225"/>
      <c r="U25" s="225"/>
      <c r="V25" s="225"/>
      <c r="W25" s="225"/>
      <c r="X25" s="225"/>
      <c r="Y25" s="225"/>
      <c r="Z25" s="225"/>
      <c r="AA25" s="225"/>
    </row>
    <row r="26" spans="1:27" ht="82.5" customHeight="1" x14ac:dyDescent="0.2">
      <c r="A26" s="122">
        <v>15</v>
      </c>
      <c r="B26" s="546" t="s">
        <v>1831</v>
      </c>
      <c r="C26" s="546"/>
      <c r="D26" s="969" t="s">
        <v>2182</v>
      </c>
      <c r="E26" s="970"/>
      <c r="F26" s="970"/>
      <c r="G26" s="970"/>
      <c r="H26" s="970"/>
      <c r="I26" s="970"/>
      <c r="J26" s="970"/>
      <c r="K26" s="970"/>
      <c r="L26" s="971"/>
      <c r="M26" s="225"/>
      <c r="N26" s="225"/>
      <c r="O26" s="225"/>
      <c r="P26" s="225"/>
      <c r="Q26" s="225"/>
      <c r="R26" s="225"/>
      <c r="S26" s="225"/>
      <c r="T26" s="225"/>
      <c r="U26" s="225"/>
      <c r="V26" s="225"/>
      <c r="W26" s="225"/>
      <c r="X26" s="225"/>
      <c r="Y26" s="225"/>
      <c r="Z26" s="225"/>
      <c r="AA26" s="225"/>
    </row>
    <row r="27" spans="1:27" ht="409.5" customHeight="1" x14ac:dyDescent="0.2">
      <c r="A27" s="122">
        <v>16</v>
      </c>
      <c r="B27" s="546" t="s">
        <v>1832</v>
      </c>
      <c r="C27" s="546"/>
      <c r="D27" s="972" t="s">
        <v>2183</v>
      </c>
      <c r="E27" s="973"/>
      <c r="F27" s="973"/>
      <c r="G27" s="973"/>
      <c r="H27" s="973"/>
      <c r="I27" s="973"/>
      <c r="J27" s="973"/>
      <c r="K27" s="973"/>
      <c r="L27" s="974"/>
      <c r="M27" s="225"/>
      <c r="N27" s="225"/>
      <c r="O27" s="225"/>
      <c r="P27" s="225"/>
      <c r="Q27" s="225"/>
      <c r="R27" s="225"/>
      <c r="S27" s="225"/>
      <c r="T27" s="225"/>
      <c r="U27" s="225"/>
      <c r="V27" s="225"/>
      <c r="W27" s="225"/>
      <c r="X27" s="225"/>
      <c r="Y27" s="225"/>
      <c r="Z27" s="225"/>
      <c r="AA27" s="225"/>
    </row>
    <row r="28" spans="1:27" ht="232.5" customHeight="1" x14ac:dyDescent="0.2">
      <c r="A28" s="122">
        <v>17</v>
      </c>
      <c r="B28" s="564" t="s">
        <v>1834</v>
      </c>
      <c r="C28" s="565"/>
      <c r="D28" s="969" t="s">
        <v>2184</v>
      </c>
      <c r="E28" s="970"/>
      <c r="F28" s="970"/>
      <c r="G28" s="970"/>
      <c r="H28" s="970"/>
      <c r="I28" s="970"/>
      <c r="J28" s="970"/>
      <c r="K28" s="970"/>
      <c r="L28" s="971"/>
      <c r="M28" s="225"/>
      <c r="N28" s="225"/>
      <c r="O28" s="225"/>
      <c r="P28" s="225"/>
      <c r="Q28" s="225"/>
      <c r="R28" s="225"/>
      <c r="S28" s="225"/>
      <c r="T28" s="225"/>
      <c r="U28" s="225"/>
      <c r="V28" s="225"/>
      <c r="W28" s="225"/>
      <c r="X28" s="225"/>
      <c r="Y28" s="225"/>
      <c r="Z28" s="225"/>
      <c r="AA28" s="225"/>
    </row>
    <row r="29" spans="1:27" ht="183.75" customHeight="1" thickBot="1" x14ac:dyDescent="0.25">
      <c r="A29" s="127">
        <v>18</v>
      </c>
      <c r="B29" s="525" t="s">
        <v>1835</v>
      </c>
      <c r="C29" s="525"/>
      <c r="D29" s="945" t="s">
        <v>2185</v>
      </c>
      <c r="E29" s="946"/>
      <c r="F29" s="946"/>
      <c r="G29" s="946"/>
      <c r="H29" s="946"/>
      <c r="I29" s="946"/>
      <c r="J29" s="946"/>
      <c r="K29" s="946"/>
      <c r="L29" s="947"/>
      <c r="M29" s="225"/>
      <c r="N29" s="225"/>
      <c r="O29" s="225"/>
      <c r="P29" s="225"/>
      <c r="Q29" s="225"/>
      <c r="R29" s="225"/>
      <c r="S29" s="225"/>
      <c r="T29" s="225"/>
      <c r="U29" s="225"/>
      <c r="V29" s="225"/>
      <c r="W29" s="225"/>
      <c r="X29" s="225"/>
      <c r="Y29" s="225"/>
      <c r="Z29" s="225"/>
      <c r="AA29" s="225"/>
    </row>
    <row r="30" spans="1:27" ht="15.75" customHeight="1" thickBot="1" x14ac:dyDescent="0.25">
      <c r="A30" s="508"/>
      <c r="B30" s="508"/>
      <c r="C30" s="508"/>
      <c r="D30" s="508"/>
      <c r="E30" s="508"/>
      <c r="F30" s="508"/>
      <c r="G30" s="508"/>
      <c r="H30" s="508"/>
      <c r="I30" s="508"/>
      <c r="J30" s="508"/>
      <c r="K30" s="508"/>
      <c r="L30" s="508"/>
      <c r="M30" s="225"/>
      <c r="N30" s="225"/>
      <c r="O30" s="225"/>
      <c r="P30" s="225"/>
      <c r="Q30" s="225"/>
      <c r="R30" s="225"/>
      <c r="S30" s="225"/>
      <c r="T30" s="225"/>
      <c r="U30" s="225"/>
      <c r="V30" s="225"/>
      <c r="W30" s="225"/>
      <c r="X30" s="225"/>
      <c r="Y30" s="225"/>
      <c r="Z30" s="225"/>
      <c r="AA30" s="225"/>
    </row>
    <row r="31" spans="1:27" ht="53.25" customHeight="1" x14ac:dyDescent="0.2">
      <c r="A31" s="121">
        <v>19</v>
      </c>
      <c r="B31" s="557" t="s">
        <v>1836</v>
      </c>
      <c r="C31" s="557"/>
      <c r="D31" s="831" t="s">
        <v>2044</v>
      </c>
      <c r="E31" s="831"/>
      <c r="F31" s="831"/>
      <c r="G31" s="831"/>
      <c r="H31" s="831"/>
      <c r="I31" s="831"/>
      <c r="J31" s="831"/>
      <c r="K31" s="831"/>
      <c r="L31" s="832"/>
      <c r="M31" s="225"/>
      <c r="N31" s="225"/>
      <c r="O31" s="225"/>
      <c r="P31" s="225"/>
      <c r="Q31" s="225"/>
      <c r="R31" s="225"/>
      <c r="S31" s="225"/>
      <c r="T31" s="225"/>
      <c r="U31" s="225"/>
      <c r="V31" s="225"/>
      <c r="W31" s="225"/>
      <c r="X31" s="225"/>
      <c r="Y31" s="225"/>
      <c r="Z31" s="225"/>
      <c r="AA31" s="225"/>
    </row>
    <row r="32" spans="1:27" ht="275.25" customHeight="1" x14ac:dyDescent="0.2">
      <c r="A32" s="837">
        <v>20</v>
      </c>
      <c r="B32" s="839" t="s">
        <v>1837</v>
      </c>
      <c r="C32" s="840"/>
      <c r="D32" s="963" t="s">
        <v>2186</v>
      </c>
      <c r="E32" s="964"/>
      <c r="F32" s="964"/>
      <c r="G32" s="964"/>
      <c r="H32" s="964"/>
      <c r="I32" s="964"/>
      <c r="J32" s="964"/>
      <c r="K32" s="964"/>
      <c r="L32" s="965"/>
      <c r="M32" s="225"/>
      <c r="N32" s="225"/>
      <c r="O32" s="225"/>
      <c r="P32" s="225"/>
      <c r="Q32" s="225"/>
      <c r="R32" s="225"/>
      <c r="S32" s="225"/>
      <c r="T32" s="225"/>
      <c r="U32" s="225"/>
      <c r="V32" s="225"/>
      <c r="W32" s="225"/>
      <c r="X32" s="225"/>
      <c r="Y32" s="225"/>
      <c r="Z32" s="225"/>
      <c r="AA32" s="225"/>
    </row>
    <row r="33" spans="1:27" ht="179.25" customHeight="1" x14ac:dyDescent="0.2">
      <c r="A33" s="838"/>
      <c r="B33" s="841"/>
      <c r="C33" s="842"/>
      <c r="D33" s="966" t="s">
        <v>2187</v>
      </c>
      <c r="E33" s="967"/>
      <c r="F33" s="967"/>
      <c r="G33" s="967"/>
      <c r="H33" s="967"/>
      <c r="I33" s="967"/>
      <c r="J33" s="967"/>
      <c r="K33" s="967"/>
      <c r="L33" s="968"/>
      <c r="M33" s="225"/>
      <c r="N33" s="225"/>
      <c r="O33" s="225"/>
      <c r="P33" s="225"/>
      <c r="Q33" s="225"/>
      <c r="R33" s="225"/>
      <c r="S33" s="225"/>
      <c r="T33" s="225"/>
      <c r="U33" s="225"/>
      <c r="V33" s="225"/>
      <c r="W33" s="225"/>
      <c r="X33" s="225"/>
      <c r="Y33" s="225"/>
      <c r="Z33" s="225"/>
      <c r="AA33" s="225"/>
    </row>
    <row r="34" spans="1:27" ht="353.25" customHeight="1" thickBot="1" x14ac:dyDescent="0.25">
      <c r="A34" s="122">
        <v>21</v>
      </c>
      <c r="B34" s="546" t="s">
        <v>1839</v>
      </c>
      <c r="C34" s="546"/>
      <c r="D34" s="778" t="s">
        <v>2188</v>
      </c>
      <c r="E34" s="778"/>
      <c r="F34" s="778"/>
      <c r="G34" s="778"/>
      <c r="H34" s="778"/>
      <c r="I34" s="778"/>
      <c r="J34" s="778"/>
      <c r="K34" s="778"/>
      <c r="L34" s="779"/>
      <c r="M34" s="225"/>
      <c r="N34" s="225"/>
      <c r="O34" s="225"/>
      <c r="P34" s="225"/>
      <c r="Q34" s="225"/>
      <c r="R34" s="225"/>
      <c r="S34" s="225"/>
      <c r="T34" s="225"/>
      <c r="U34" s="225"/>
      <c r="V34" s="225"/>
      <c r="W34" s="225"/>
      <c r="X34" s="225"/>
      <c r="Y34" s="225"/>
      <c r="Z34" s="225"/>
      <c r="AA34" s="225"/>
    </row>
    <row r="35" spans="1:27" ht="177" hidden="1" customHeight="1" outlineLevel="1" x14ac:dyDescent="0.2">
      <c r="A35" s="948" t="s">
        <v>2047</v>
      </c>
      <c r="B35" s="950" t="s">
        <v>2048</v>
      </c>
      <c r="C35" s="951"/>
      <c r="D35" s="954" t="s">
        <v>2189</v>
      </c>
      <c r="E35" s="955"/>
      <c r="F35" s="955"/>
      <c r="G35" s="955"/>
      <c r="H35" s="955"/>
      <c r="I35" s="955"/>
      <c r="J35" s="955"/>
      <c r="K35" s="955"/>
      <c r="L35" s="956"/>
      <c r="M35" s="225"/>
      <c r="N35" s="225"/>
      <c r="O35" s="225"/>
      <c r="P35" s="225"/>
      <c r="Q35" s="225"/>
      <c r="R35" s="225"/>
      <c r="S35" s="225"/>
      <c r="T35" s="225"/>
      <c r="U35" s="225"/>
      <c r="V35" s="225"/>
      <c r="W35" s="225"/>
      <c r="X35" s="225"/>
      <c r="Y35" s="225"/>
      <c r="Z35" s="225"/>
      <c r="AA35" s="225"/>
    </row>
    <row r="36" spans="1:27" ht="237.75" hidden="1" customHeight="1" outlineLevel="1" x14ac:dyDescent="0.2">
      <c r="A36" s="949"/>
      <c r="B36" s="952"/>
      <c r="C36" s="953"/>
      <c r="D36" s="957" t="s">
        <v>2190</v>
      </c>
      <c r="E36" s="958"/>
      <c r="F36" s="958"/>
      <c r="G36" s="958"/>
      <c r="H36" s="958"/>
      <c r="I36" s="958"/>
      <c r="J36" s="958"/>
      <c r="K36" s="958"/>
      <c r="L36" s="959"/>
      <c r="M36" s="225"/>
      <c r="N36" s="225"/>
      <c r="O36" s="225"/>
      <c r="P36" s="225"/>
      <c r="Q36" s="225"/>
      <c r="R36" s="225"/>
      <c r="S36" s="225"/>
      <c r="T36" s="225"/>
      <c r="U36" s="225"/>
      <c r="V36" s="225"/>
      <c r="W36" s="225"/>
      <c r="X36" s="225"/>
      <c r="Y36" s="225"/>
      <c r="Z36" s="225"/>
      <c r="AA36" s="225"/>
    </row>
    <row r="37" spans="1:27" ht="277.5" hidden="1" customHeight="1" outlineLevel="1" x14ac:dyDescent="0.2">
      <c r="A37" s="949"/>
      <c r="B37" s="952"/>
      <c r="C37" s="953"/>
      <c r="D37" s="960" t="s">
        <v>2191</v>
      </c>
      <c r="E37" s="961"/>
      <c r="F37" s="961"/>
      <c r="G37" s="961"/>
      <c r="H37" s="961"/>
      <c r="I37" s="961"/>
      <c r="J37" s="961"/>
      <c r="K37" s="961"/>
      <c r="L37" s="962"/>
      <c r="M37" s="225"/>
      <c r="N37" s="225"/>
      <c r="O37" s="225"/>
      <c r="P37" s="225"/>
      <c r="Q37" s="225"/>
      <c r="R37" s="225"/>
      <c r="S37" s="225"/>
      <c r="T37" s="225"/>
      <c r="U37" s="225"/>
      <c r="V37" s="225"/>
      <c r="W37" s="225"/>
      <c r="X37" s="225"/>
      <c r="Y37" s="225"/>
      <c r="Z37" s="225"/>
      <c r="AA37" s="225"/>
    </row>
    <row r="38" spans="1:27" ht="84.75" hidden="1" customHeight="1" outlineLevel="1" thickBot="1" x14ac:dyDescent="0.25">
      <c r="A38" s="136" t="s">
        <v>2051</v>
      </c>
      <c r="B38" s="552" t="s">
        <v>2052</v>
      </c>
      <c r="C38" s="552"/>
      <c r="D38" s="945" t="s">
        <v>2192</v>
      </c>
      <c r="E38" s="946"/>
      <c r="F38" s="946"/>
      <c r="G38" s="946"/>
      <c r="H38" s="946"/>
      <c r="I38" s="946"/>
      <c r="J38" s="946"/>
      <c r="K38" s="946"/>
      <c r="L38" s="947"/>
      <c r="M38" s="225"/>
      <c r="N38" s="225"/>
      <c r="O38" s="225"/>
      <c r="P38" s="225"/>
      <c r="Q38" s="225"/>
      <c r="R38" s="225"/>
      <c r="S38" s="225"/>
      <c r="T38" s="225"/>
      <c r="U38" s="225"/>
      <c r="V38" s="225"/>
      <c r="W38" s="225"/>
      <c r="X38" s="225"/>
      <c r="Y38" s="225"/>
      <c r="Z38" s="225"/>
      <c r="AA38" s="225"/>
    </row>
    <row r="39" spans="1:27" ht="13.5" collapsed="1" thickBot="1" x14ac:dyDescent="0.25">
      <c r="A39" s="508"/>
      <c r="B39" s="508"/>
      <c r="C39" s="508"/>
      <c r="D39" s="508"/>
      <c r="E39" s="508"/>
      <c r="F39" s="508"/>
      <c r="G39" s="508"/>
      <c r="H39" s="508"/>
      <c r="I39" s="508"/>
      <c r="J39" s="508"/>
      <c r="K39" s="508"/>
      <c r="L39" s="508"/>
      <c r="M39" s="225"/>
      <c r="N39" s="225"/>
      <c r="O39" s="225"/>
      <c r="P39" s="225"/>
      <c r="Q39" s="225"/>
      <c r="R39" s="225"/>
      <c r="S39" s="225"/>
      <c r="T39" s="225"/>
      <c r="U39" s="225"/>
      <c r="V39" s="225"/>
      <c r="W39" s="225"/>
      <c r="X39" s="225"/>
      <c r="Y39" s="225"/>
      <c r="Z39" s="225"/>
      <c r="AA39" s="225"/>
    </row>
    <row r="40" spans="1:27" ht="52.5" customHeight="1" x14ac:dyDescent="0.2">
      <c r="A40" s="113">
        <v>22</v>
      </c>
      <c r="B40" s="537" t="s">
        <v>1944</v>
      </c>
      <c r="C40" s="537"/>
      <c r="D40" s="538" t="s">
        <v>1945</v>
      </c>
      <c r="E40" s="538"/>
      <c r="F40" s="540" t="s">
        <v>1949</v>
      </c>
      <c r="G40" s="540"/>
      <c r="H40" s="541" t="s">
        <v>1946</v>
      </c>
      <c r="I40" s="542"/>
      <c r="J40" s="543" t="s">
        <v>2193</v>
      </c>
      <c r="K40" s="544"/>
      <c r="L40" s="545"/>
      <c r="M40" s="225"/>
      <c r="N40" s="225"/>
      <c r="O40" s="225"/>
      <c r="P40" s="225"/>
      <c r="Q40" s="225"/>
      <c r="R40" s="225"/>
      <c r="S40" s="225"/>
      <c r="T40" s="226"/>
      <c r="U40" s="226"/>
      <c r="V40" s="226"/>
      <c r="W40" s="227"/>
      <c r="X40" s="225"/>
      <c r="Y40" s="225"/>
      <c r="Z40" s="225"/>
      <c r="AA40" s="225"/>
    </row>
    <row r="41" spans="1:27" ht="60" customHeight="1" thickBot="1" x14ac:dyDescent="0.25">
      <c r="A41" s="127">
        <v>23</v>
      </c>
      <c r="B41" s="532" t="s">
        <v>1947</v>
      </c>
      <c r="C41" s="533"/>
      <c r="D41" s="773" t="s">
        <v>1949</v>
      </c>
      <c r="E41" s="774"/>
      <c r="F41" s="774"/>
      <c r="G41" s="774"/>
      <c r="H41" s="774"/>
      <c r="I41" s="774"/>
      <c r="J41" s="774"/>
      <c r="K41" s="774"/>
      <c r="L41" s="775"/>
      <c r="M41" s="225"/>
      <c r="N41" s="225"/>
      <c r="O41" s="225"/>
      <c r="P41" s="225"/>
      <c r="Q41" s="225"/>
      <c r="R41" s="225"/>
      <c r="S41" s="225"/>
      <c r="T41" s="226"/>
      <c r="U41" s="226"/>
      <c r="V41" s="226"/>
      <c r="W41" s="227"/>
      <c r="X41" s="225"/>
      <c r="Y41" s="225"/>
      <c r="Z41" s="225"/>
      <c r="AA41" s="225"/>
    </row>
    <row r="42" spans="1:27" ht="15" customHeight="1" thickBot="1" x14ac:dyDescent="0.25">
      <c r="A42" s="508"/>
      <c r="B42" s="508"/>
      <c r="C42" s="508"/>
      <c r="D42" s="508"/>
      <c r="E42" s="508"/>
      <c r="F42" s="508"/>
      <c r="G42" s="508"/>
      <c r="H42" s="508"/>
      <c r="I42" s="508"/>
      <c r="J42" s="508"/>
      <c r="K42" s="508"/>
      <c r="L42" s="508"/>
      <c r="M42" s="225"/>
      <c r="N42" s="225"/>
      <c r="O42" s="225"/>
      <c r="P42" s="225"/>
      <c r="Q42" s="225"/>
      <c r="R42" s="225"/>
      <c r="S42" s="225"/>
      <c r="T42" s="226"/>
      <c r="U42" s="226"/>
      <c r="V42" s="226"/>
      <c r="W42" s="227"/>
      <c r="X42" s="225"/>
      <c r="Y42" s="225"/>
      <c r="Z42" s="225"/>
      <c r="AA42" s="225"/>
    </row>
    <row r="43" spans="1:27" ht="30" customHeight="1" x14ac:dyDescent="0.2">
      <c r="A43" s="536" t="s">
        <v>1842</v>
      </c>
      <c r="B43" s="527"/>
      <c r="C43" s="527"/>
      <c r="D43" s="85" t="s">
        <v>1843</v>
      </c>
      <c r="E43" s="85">
        <v>2017</v>
      </c>
      <c r="F43" s="85">
        <v>2018</v>
      </c>
      <c r="G43" s="85">
        <v>2019</v>
      </c>
      <c r="H43" s="85">
        <v>2020</v>
      </c>
      <c r="I43" s="85">
        <v>2021</v>
      </c>
      <c r="J43" s="85">
        <v>2022</v>
      </c>
      <c r="K43" s="85">
        <v>2023</v>
      </c>
      <c r="L43" s="86" t="s">
        <v>1844</v>
      </c>
      <c r="M43" s="225"/>
      <c r="N43" s="225"/>
      <c r="O43" s="225"/>
      <c r="P43" s="225"/>
      <c r="Q43" s="225"/>
      <c r="R43" s="225"/>
      <c r="S43" s="225"/>
      <c r="T43" s="227"/>
      <c r="U43" s="227"/>
      <c r="V43" s="227"/>
      <c r="W43" s="227"/>
      <c r="X43" s="225"/>
      <c r="Y43" s="225"/>
      <c r="Z43" s="225"/>
      <c r="AA43" s="225"/>
    </row>
    <row r="44" spans="1:27" ht="45" customHeight="1" x14ac:dyDescent="0.2">
      <c r="A44" s="122">
        <v>24</v>
      </c>
      <c r="B44" s="524" t="s">
        <v>1845</v>
      </c>
      <c r="C44" s="524"/>
      <c r="D44" s="192">
        <f>497486.08</f>
        <v>497486.08000000002</v>
      </c>
      <c r="E44" s="192">
        <f>482420.8</f>
        <v>482420.8</v>
      </c>
      <c r="F44" s="192">
        <f>1150000</f>
        <v>1150000</v>
      </c>
      <c r="G44" s="193">
        <v>0</v>
      </c>
      <c r="H44" s="193">
        <v>0</v>
      </c>
      <c r="I44" s="190">
        <v>0</v>
      </c>
      <c r="J44" s="190">
        <v>0</v>
      </c>
      <c r="K44" s="190">
        <v>0</v>
      </c>
      <c r="L44" s="338">
        <f>SUM(D44:K44)</f>
        <v>2129906.88</v>
      </c>
      <c r="M44" s="225"/>
      <c r="N44" s="225"/>
      <c r="O44" s="225"/>
      <c r="P44" s="225"/>
      <c r="Q44" s="225"/>
      <c r="R44" s="225"/>
      <c r="S44" s="225"/>
      <c r="T44" s="225"/>
      <c r="U44" s="225"/>
      <c r="V44" s="225"/>
      <c r="W44" s="225"/>
      <c r="X44" s="225"/>
      <c r="Y44" s="225"/>
      <c r="Z44" s="225"/>
      <c r="AA44" s="225"/>
    </row>
    <row r="45" spans="1:27" ht="45" customHeight="1" x14ac:dyDescent="0.2">
      <c r="A45" s="122">
        <v>25</v>
      </c>
      <c r="B45" s="524" t="s">
        <v>1847</v>
      </c>
      <c r="C45" s="524"/>
      <c r="D45" s="193">
        <v>0</v>
      </c>
      <c r="E45" s="193">
        <v>0</v>
      </c>
      <c r="F45" s="192">
        <f>1150000</f>
        <v>1150000</v>
      </c>
      <c r="G45" s="193">
        <v>0</v>
      </c>
      <c r="H45" s="193">
        <v>0</v>
      </c>
      <c r="I45" s="190">
        <v>0</v>
      </c>
      <c r="J45" s="190">
        <v>0</v>
      </c>
      <c r="K45" s="190">
        <v>0</v>
      </c>
      <c r="L45" s="338">
        <f>SUM(D45:K45)</f>
        <v>1150000</v>
      </c>
      <c r="M45" s="225"/>
      <c r="N45" s="225"/>
      <c r="O45" s="228"/>
      <c r="P45" s="225"/>
      <c r="Q45" s="228"/>
      <c r="R45" s="225"/>
      <c r="S45" s="225"/>
      <c r="T45" s="225"/>
      <c r="U45" s="225"/>
      <c r="V45" s="225"/>
      <c r="W45" s="225"/>
      <c r="X45" s="225"/>
      <c r="Y45" s="225"/>
      <c r="Z45" s="225"/>
      <c r="AA45" s="225"/>
    </row>
    <row r="46" spans="1:27" ht="45" hidden="1" customHeight="1" outlineLevel="1" x14ac:dyDescent="0.2">
      <c r="A46" s="137" t="s">
        <v>2057</v>
      </c>
      <c r="B46" s="523" t="s">
        <v>2058</v>
      </c>
      <c r="C46" s="523"/>
      <c r="D46" s="193">
        <f>364419.34*0</f>
        <v>0</v>
      </c>
      <c r="E46" s="193">
        <f>360000*0</f>
        <v>0</v>
      </c>
      <c r="F46" s="192">
        <f>1150000*0.85+1150000*0.15</f>
        <v>1150000</v>
      </c>
      <c r="G46" s="193"/>
      <c r="H46" s="193"/>
      <c r="I46" s="190"/>
      <c r="J46" s="190"/>
      <c r="K46" s="190"/>
      <c r="L46" s="338">
        <f>SUM(D46:K46)</f>
        <v>1150000</v>
      </c>
      <c r="M46" s="225"/>
      <c r="N46" s="225"/>
      <c r="O46" s="225"/>
      <c r="P46" s="225"/>
      <c r="Q46" s="225"/>
      <c r="R46" s="225"/>
      <c r="S46" s="225"/>
      <c r="T46" s="225"/>
      <c r="U46" s="225"/>
      <c r="V46" s="225"/>
      <c r="W46" s="225"/>
      <c r="X46" s="225"/>
      <c r="Y46" s="225"/>
      <c r="Z46" s="225"/>
      <c r="AA46" s="225"/>
    </row>
    <row r="47" spans="1:27" ht="45" customHeight="1" collapsed="1" x14ac:dyDescent="0.2">
      <c r="A47" s="122">
        <v>26</v>
      </c>
      <c r="B47" s="524" t="s">
        <v>1849</v>
      </c>
      <c r="C47" s="524"/>
      <c r="D47" s="193">
        <v>0</v>
      </c>
      <c r="E47" s="193">
        <v>0</v>
      </c>
      <c r="F47" s="192">
        <f>1150000*0.85</f>
        <v>977500</v>
      </c>
      <c r="G47" s="193">
        <v>0</v>
      </c>
      <c r="H47" s="193">
        <v>0</v>
      </c>
      <c r="I47" s="190">
        <v>0</v>
      </c>
      <c r="J47" s="190">
        <v>0</v>
      </c>
      <c r="K47" s="190">
        <v>0</v>
      </c>
      <c r="L47" s="338">
        <f>SUM(D47:K47)</f>
        <v>977500</v>
      </c>
      <c r="M47" s="225"/>
      <c r="N47" s="225"/>
      <c r="O47" s="225"/>
      <c r="P47" s="225"/>
      <c r="Q47" s="228"/>
      <c r="R47" s="225"/>
      <c r="S47" s="225"/>
      <c r="T47" s="225"/>
      <c r="U47" s="225"/>
      <c r="V47" s="225"/>
      <c r="W47" s="225"/>
      <c r="X47" s="225"/>
      <c r="Y47" s="225"/>
      <c r="Z47" s="225"/>
      <c r="AA47" s="225"/>
    </row>
    <row r="48" spans="1:27" ht="35.25" customHeight="1" thickBot="1" x14ac:dyDescent="0.25">
      <c r="A48" s="127">
        <v>27</v>
      </c>
      <c r="B48" s="525" t="s">
        <v>1851</v>
      </c>
      <c r="C48" s="525"/>
      <c r="D48" s="112">
        <v>0</v>
      </c>
      <c r="E48" s="112">
        <v>0</v>
      </c>
      <c r="F48" s="112">
        <f t="shared" ref="F48" si="0">F47/F45</f>
        <v>0.85</v>
      </c>
      <c r="G48" s="112">
        <v>0</v>
      </c>
      <c r="H48" s="112">
        <v>0</v>
      </c>
      <c r="I48" s="112">
        <v>0</v>
      </c>
      <c r="J48" s="112">
        <v>0</v>
      </c>
      <c r="K48" s="112">
        <v>0</v>
      </c>
      <c r="L48" s="196">
        <f>L47/L45</f>
        <v>0.85</v>
      </c>
      <c r="M48" s="225"/>
      <c r="N48" s="225"/>
      <c r="O48" s="225"/>
      <c r="P48" s="225"/>
      <c r="Q48" s="225"/>
      <c r="R48" s="225"/>
      <c r="S48" s="225"/>
      <c r="T48" s="225"/>
      <c r="U48" s="225"/>
      <c r="V48" s="225"/>
      <c r="W48" s="225"/>
      <c r="X48" s="225"/>
      <c r="Y48" s="225"/>
      <c r="Z48" s="225"/>
      <c r="AA48" s="225"/>
    </row>
    <row r="49" spans="1:27" ht="13.5" thickBot="1" x14ac:dyDescent="0.25">
      <c r="A49" s="526"/>
      <c r="B49" s="526"/>
      <c r="C49" s="526"/>
      <c r="D49" s="526"/>
      <c r="E49" s="526"/>
      <c r="F49" s="526"/>
      <c r="G49" s="526"/>
      <c r="H49" s="526"/>
      <c r="I49" s="526"/>
      <c r="J49" s="526"/>
      <c r="K49" s="526"/>
      <c r="L49" s="526"/>
      <c r="M49" s="225"/>
      <c r="N49" s="225"/>
      <c r="O49" s="225"/>
      <c r="P49" s="225"/>
      <c r="Q49" s="225"/>
      <c r="R49" s="225"/>
      <c r="S49" s="225"/>
      <c r="T49" s="225"/>
      <c r="U49" s="225"/>
      <c r="V49" s="225"/>
      <c r="W49" s="225"/>
      <c r="X49" s="225"/>
      <c r="Y49" s="225"/>
      <c r="Z49" s="225"/>
      <c r="AA49" s="225"/>
    </row>
    <row r="50" spans="1:27" ht="24.75" customHeight="1" x14ac:dyDescent="0.2">
      <c r="A50" s="509">
        <v>28</v>
      </c>
      <c r="B50" s="527" t="s">
        <v>1852</v>
      </c>
      <c r="C50" s="527"/>
      <c r="D50" s="527"/>
      <c r="E50" s="527"/>
      <c r="F50" s="527"/>
      <c r="G50" s="527"/>
      <c r="H50" s="527"/>
      <c r="I50" s="527"/>
      <c r="J50" s="527"/>
      <c r="K50" s="527"/>
      <c r="L50" s="528"/>
      <c r="M50" s="225"/>
      <c r="N50" s="225"/>
      <c r="O50" s="225"/>
      <c r="P50" s="225"/>
      <c r="Q50" s="225"/>
      <c r="R50" s="225"/>
      <c r="S50" s="225"/>
      <c r="T50" s="225"/>
      <c r="U50" s="225"/>
      <c r="V50" s="225"/>
      <c r="W50" s="225"/>
      <c r="X50" s="225"/>
      <c r="Y50" s="225"/>
      <c r="Z50" s="225"/>
      <c r="AA50" s="225"/>
    </row>
    <row r="51" spans="1:27" ht="47.25" customHeight="1" x14ac:dyDescent="0.2">
      <c r="A51" s="510"/>
      <c r="B51" s="529" t="s">
        <v>1853</v>
      </c>
      <c r="C51" s="529"/>
      <c r="D51" s="516" t="s">
        <v>1854</v>
      </c>
      <c r="E51" s="530"/>
      <c r="F51" s="530"/>
      <c r="G51" s="530"/>
      <c r="H51" s="530"/>
      <c r="I51" s="530"/>
      <c r="J51" s="517"/>
      <c r="K51" s="516" t="s">
        <v>1855</v>
      </c>
      <c r="L51" s="531"/>
      <c r="M51" s="225"/>
      <c r="N51" s="225"/>
      <c r="O51" s="225"/>
      <c r="P51" s="225"/>
      <c r="Q51" s="225"/>
      <c r="R51" s="225"/>
      <c r="S51" s="225"/>
      <c r="T51" s="225"/>
      <c r="U51" s="225"/>
      <c r="V51" s="225"/>
      <c r="W51" s="225"/>
      <c r="X51" s="225"/>
      <c r="Y51" s="225"/>
      <c r="Z51" s="225"/>
      <c r="AA51" s="225"/>
    </row>
    <row r="52" spans="1:27" ht="136.5" customHeight="1" x14ac:dyDescent="0.2">
      <c r="A52" s="510"/>
      <c r="B52" s="928" t="s">
        <v>2194</v>
      </c>
      <c r="C52" s="929"/>
      <c r="D52" s="937" t="s">
        <v>2195</v>
      </c>
      <c r="E52" s="938"/>
      <c r="F52" s="938"/>
      <c r="G52" s="938"/>
      <c r="H52" s="938"/>
      <c r="I52" s="938"/>
      <c r="J52" s="939"/>
      <c r="K52" s="940">
        <f>497486.08+482420.8</f>
        <v>979906.88</v>
      </c>
      <c r="L52" s="941"/>
      <c r="M52" s="225"/>
      <c r="N52" s="228"/>
      <c r="O52" s="225"/>
      <c r="P52" s="225"/>
      <c r="Q52" s="225"/>
      <c r="R52" s="225"/>
      <c r="S52" s="225"/>
      <c r="T52" s="225"/>
      <c r="U52" s="225"/>
      <c r="V52" s="225"/>
      <c r="W52" s="225"/>
      <c r="X52" s="225"/>
      <c r="Y52" s="225"/>
      <c r="Z52" s="225"/>
      <c r="AA52" s="225"/>
    </row>
    <row r="53" spans="1:27" hidden="1" outlineLevel="1" x14ac:dyDescent="0.2">
      <c r="A53" s="510"/>
      <c r="B53" s="942" t="s">
        <v>2196</v>
      </c>
      <c r="C53" s="942"/>
      <c r="D53" s="931"/>
      <c r="E53" s="932"/>
      <c r="F53" s="932"/>
      <c r="G53" s="932"/>
      <c r="H53" s="932"/>
      <c r="I53" s="932"/>
      <c r="J53" s="933"/>
      <c r="K53" s="943"/>
      <c r="L53" s="944"/>
      <c r="M53" s="225"/>
      <c r="N53" s="228"/>
      <c r="O53" s="225"/>
      <c r="P53" s="225"/>
      <c r="Q53" s="225"/>
      <c r="R53" s="225"/>
      <c r="S53" s="225"/>
      <c r="T53" s="225"/>
      <c r="U53" s="225"/>
      <c r="V53" s="225"/>
      <c r="W53" s="225"/>
      <c r="X53" s="225"/>
      <c r="Y53" s="225"/>
      <c r="Z53" s="225"/>
      <c r="AA53" s="225"/>
    </row>
    <row r="54" spans="1:27" ht="21" hidden="1" customHeight="1" outlineLevel="1" x14ac:dyDescent="0.2">
      <c r="A54" s="510"/>
      <c r="B54" s="942" t="s">
        <v>2197</v>
      </c>
      <c r="C54" s="942"/>
      <c r="D54" s="931" t="s">
        <v>2198</v>
      </c>
      <c r="E54" s="932"/>
      <c r="F54" s="932"/>
      <c r="G54" s="932"/>
      <c r="H54" s="932"/>
      <c r="I54" s="932"/>
      <c r="J54" s="933"/>
      <c r="K54" s="943">
        <f>234591.75+482420.8</f>
        <v>717012.55</v>
      </c>
      <c r="L54" s="944"/>
      <c r="M54" s="225"/>
      <c r="N54" s="228"/>
      <c r="O54" s="225"/>
      <c r="P54" s="225"/>
      <c r="Q54" s="225"/>
      <c r="R54" s="225"/>
      <c r="S54" s="225"/>
      <c r="T54" s="225"/>
      <c r="U54" s="225"/>
      <c r="V54" s="225"/>
      <c r="W54" s="225"/>
      <c r="X54" s="225"/>
      <c r="Y54" s="225"/>
      <c r="Z54" s="225"/>
      <c r="AA54" s="225"/>
    </row>
    <row r="55" spans="1:27" ht="21" hidden="1" customHeight="1" outlineLevel="1" x14ac:dyDescent="0.2">
      <c r="A55" s="510"/>
      <c r="B55" s="930" t="s">
        <v>2199</v>
      </c>
      <c r="C55" s="930"/>
      <c r="D55" s="931" t="s">
        <v>2198</v>
      </c>
      <c r="E55" s="932"/>
      <c r="F55" s="932"/>
      <c r="G55" s="932"/>
      <c r="H55" s="932"/>
      <c r="I55" s="932"/>
      <c r="J55" s="933"/>
      <c r="K55" s="934">
        <f>497486.08-234591.75</f>
        <v>262894.33</v>
      </c>
      <c r="L55" s="935"/>
      <c r="M55" s="225"/>
      <c r="N55" s="228"/>
      <c r="O55" s="225"/>
      <c r="P55" s="225"/>
      <c r="Q55" s="225"/>
      <c r="R55" s="225"/>
      <c r="S55" s="225"/>
      <c r="T55" s="225"/>
      <c r="U55" s="225"/>
      <c r="V55" s="225"/>
      <c r="W55" s="225"/>
      <c r="X55" s="225"/>
      <c r="Y55" s="225"/>
      <c r="Z55" s="225"/>
      <c r="AA55" s="225"/>
    </row>
    <row r="56" spans="1:27" ht="41.25" customHeight="1" collapsed="1" x14ac:dyDescent="0.2">
      <c r="A56" s="510"/>
      <c r="B56" s="936" t="s">
        <v>2199</v>
      </c>
      <c r="C56" s="936"/>
      <c r="D56" s="503" t="s">
        <v>2200</v>
      </c>
      <c r="E56" s="504"/>
      <c r="F56" s="504"/>
      <c r="G56" s="504"/>
      <c r="H56" s="504"/>
      <c r="I56" s="504"/>
      <c r="J56" s="505"/>
      <c r="K56" s="813">
        <f>1150000</f>
        <v>1150000</v>
      </c>
      <c r="L56" s="814"/>
      <c r="M56" s="225"/>
      <c r="N56" s="225"/>
      <c r="O56" s="225"/>
      <c r="P56" s="225"/>
      <c r="Q56" s="225"/>
      <c r="R56" s="225"/>
      <c r="S56" s="225"/>
      <c r="T56" s="225"/>
      <c r="U56" s="225"/>
      <c r="V56" s="225"/>
      <c r="W56" s="225"/>
      <c r="X56" s="225"/>
      <c r="Y56" s="225"/>
      <c r="Z56" s="225"/>
      <c r="AA56" s="225"/>
    </row>
    <row r="57" spans="1:27" ht="12" customHeight="1" thickBot="1" x14ac:dyDescent="0.25">
      <c r="A57" s="803"/>
      <c r="B57" s="919"/>
      <c r="C57" s="919"/>
      <c r="D57" s="920"/>
      <c r="E57" s="921"/>
      <c r="F57" s="921"/>
      <c r="G57" s="921"/>
      <c r="H57" s="921"/>
      <c r="I57" s="921"/>
      <c r="J57" s="922"/>
      <c r="K57" s="923"/>
      <c r="L57" s="924"/>
      <c r="M57" s="225"/>
      <c r="N57" s="225"/>
      <c r="O57" s="225"/>
      <c r="P57" s="225"/>
      <c r="Q57" s="225"/>
      <c r="R57" s="225"/>
      <c r="S57" s="225"/>
      <c r="T57" s="225"/>
      <c r="U57" s="225"/>
      <c r="V57" s="225"/>
      <c r="W57" s="225"/>
      <c r="X57" s="225"/>
      <c r="Y57" s="225"/>
      <c r="Z57" s="225"/>
      <c r="AA57" s="225"/>
    </row>
    <row r="58" spans="1:27" ht="10.5" customHeight="1" x14ac:dyDescent="0.2">
      <c r="A58" s="925"/>
      <c r="B58" s="925"/>
      <c r="C58" s="925"/>
      <c r="D58" s="925"/>
      <c r="E58" s="925"/>
      <c r="F58" s="925"/>
      <c r="G58" s="925"/>
      <c r="H58" s="925"/>
      <c r="I58" s="925"/>
      <c r="J58" s="925"/>
      <c r="K58" s="925"/>
      <c r="L58" s="925"/>
      <c r="M58" s="225"/>
      <c r="N58" s="225"/>
      <c r="O58" s="225"/>
      <c r="P58" s="225"/>
      <c r="Q58" s="225"/>
      <c r="R58" s="225"/>
      <c r="S58" s="225"/>
      <c r="T58" s="225"/>
      <c r="U58" s="225"/>
      <c r="V58" s="225"/>
      <c r="W58" s="225"/>
      <c r="X58" s="225"/>
      <c r="Y58" s="225"/>
      <c r="Z58" s="225"/>
      <c r="AA58" s="225"/>
    </row>
    <row r="59" spans="1:27" ht="3" customHeight="1" thickBot="1" x14ac:dyDescent="0.25">
      <c r="A59" s="120"/>
      <c r="B59" s="120"/>
      <c r="C59" s="120"/>
      <c r="D59" s="120"/>
      <c r="E59" s="120"/>
      <c r="F59" s="120"/>
      <c r="G59" s="120"/>
      <c r="H59" s="120"/>
      <c r="I59" s="120"/>
      <c r="J59" s="120"/>
      <c r="K59" s="120"/>
      <c r="L59" s="120"/>
      <c r="M59" s="225"/>
      <c r="N59" s="225"/>
      <c r="O59" s="225"/>
      <c r="P59" s="225"/>
      <c r="Q59" s="225"/>
      <c r="R59" s="225"/>
      <c r="S59" s="225"/>
      <c r="T59" s="225"/>
      <c r="U59" s="225"/>
      <c r="V59" s="225"/>
      <c r="W59" s="225"/>
      <c r="X59" s="225"/>
      <c r="Y59" s="225"/>
      <c r="Z59" s="225"/>
      <c r="AA59" s="225"/>
    </row>
    <row r="60" spans="1:27" ht="30" customHeight="1" x14ac:dyDescent="0.2">
      <c r="A60" s="509">
        <v>29</v>
      </c>
      <c r="B60" s="511" t="s">
        <v>1948</v>
      </c>
      <c r="C60" s="511"/>
      <c r="D60" s="511"/>
      <c r="E60" s="511"/>
      <c r="F60" s="511"/>
      <c r="G60" s="511"/>
      <c r="H60" s="511"/>
      <c r="I60" s="511"/>
      <c r="J60" s="511"/>
      <c r="K60" s="511"/>
      <c r="L60" s="512"/>
      <c r="M60" s="225"/>
      <c r="N60" s="225"/>
      <c r="O60" s="225"/>
      <c r="P60" s="225"/>
      <c r="Q60" s="225"/>
      <c r="R60" s="225"/>
      <c r="S60" s="225"/>
      <c r="T60" s="225"/>
      <c r="U60" s="225"/>
      <c r="V60" s="225"/>
      <c r="W60" s="225"/>
      <c r="X60" s="225"/>
      <c r="Y60" s="225"/>
      <c r="Z60" s="225"/>
      <c r="AA60" s="225"/>
    </row>
    <row r="61" spans="1:27" ht="42.75" customHeight="1" x14ac:dyDescent="0.2">
      <c r="A61" s="510"/>
      <c r="B61" s="513" t="s">
        <v>1857</v>
      </c>
      <c r="C61" s="514"/>
      <c r="D61" s="515"/>
      <c r="E61" s="513" t="s">
        <v>1858</v>
      </c>
      <c r="F61" s="515"/>
      <c r="G61" s="513" t="s">
        <v>1859</v>
      </c>
      <c r="H61" s="515"/>
      <c r="I61" s="516" t="s">
        <v>1860</v>
      </c>
      <c r="J61" s="517"/>
      <c r="K61" s="496" t="s">
        <v>1861</v>
      </c>
      <c r="L61" s="497"/>
      <c r="M61" s="225"/>
      <c r="N61" s="225"/>
      <c r="O61" s="225"/>
      <c r="P61" s="225"/>
      <c r="Q61" s="225"/>
      <c r="R61" s="225"/>
      <c r="S61" s="225"/>
      <c r="T61" s="225"/>
      <c r="U61" s="225"/>
      <c r="V61" s="225"/>
      <c r="W61" s="225"/>
      <c r="X61" s="225"/>
      <c r="Y61" s="225"/>
      <c r="Z61" s="225"/>
      <c r="AA61" s="225"/>
    </row>
    <row r="62" spans="1:27" ht="42.75" hidden="1" customHeight="1" outlineLevel="1" x14ac:dyDescent="0.2">
      <c r="A62" s="510"/>
      <c r="B62" s="498"/>
      <c r="C62" s="499"/>
      <c r="D62" s="500"/>
      <c r="E62" s="140"/>
      <c r="F62" s="141"/>
      <c r="G62" s="140"/>
      <c r="H62" s="141"/>
      <c r="I62" s="142" t="s">
        <v>2068</v>
      </c>
      <c r="J62" s="143" t="s">
        <v>2069</v>
      </c>
      <c r="K62" s="140"/>
      <c r="L62" s="144"/>
      <c r="M62" s="225"/>
      <c r="N62" s="225"/>
      <c r="O62" s="225"/>
      <c r="P62" s="225"/>
      <c r="Q62" s="225"/>
      <c r="R62" s="225"/>
      <c r="S62" s="225"/>
      <c r="T62" s="225"/>
      <c r="U62" s="225"/>
      <c r="V62" s="225"/>
      <c r="W62" s="225"/>
      <c r="X62" s="225"/>
      <c r="Y62" s="225"/>
      <c r="Z62" s="225"/>
      <c r="AA62" s="225"/>
    </row>
    <row r="63" spans="1:27" ht="31.5" customHeight="1" collapsed="1" x14ac:dyDescent="0.2">
      <c r="A63" s="510"/>
      <c r="B63" s="480" t="s">
        <v>2201</v>
      </c>
      <c r="C63" s="481"/>
      <c r="D63" s="482"/>
      <c r="E63" s="483" t="s">
        <v>1863</v>
      </c>
      <c r="F63" s="484"/>
      <c r="G63" s="483" t="s">
        <v>1864</v>
      </c>
      <c r="H63" s="484"/>
      <c r="I63" s="145">
        <v>0</v>
      </c>
      <c r="J63" s="198">
        <f>(47545+60)*0+32522+120</f>
        <v>32642</v>
      </c>
      <c r="K63" s="485">
        <v>598470</v>
      </c>
      <c r="L63" s="486"/>
      <c r="M63" s="225"/>
      <c r="N63" s="225"/>
      <c r="O63" s="225"/>
      <c r="P63" s="225"/>
      <c r="Q63" s="225"/>
      <c r="R63" s="225"/>
      <c r="S63" s="225"/>
      <c r="T63" s="225"/>
      <c r="U63" s="225"/>
      <c r="V63" s="225"/>
      <c r="W63" s="225"/>
      <c r="X63" s="225"/>
      <c r="Y63" s="225"/>
      <c r="Z63" s="225"/>
      <c r="AA63" s="225"/>
    </row>
    <row r="64" spans="1:27" ht="47.25" hidden="1" customHeight="1" outlineLevel="1" x14ac:dyDescent="0.25">
      <c r="A64" s="510"/>
      <c r="B64" s="487" t="s">
        <v>2202</v>
      </c>
      <c r="C64" s="488"/>
      <c r="D64" s="489"/>
      <c r="E64" s="483" t="s">
        <v>1863</v>
      </c>
      <c r="F64" s="484"/>
      <c r="G64" s="483" t="s">
        <v>1864</v>
      </c>
      <c r="H64" s="484"/>
      <c r="I64" s="145">
        <v>0</v>
      </c>
      <c r="J64" s="146">
        <f>120</f>
        <v>120</v>
      </c>
      <c r="K64" s="485" t="s">
        <v>1865</v>
      </c>
      <c r="L64" s="486"/>
      <c r="M64" s="917"/>
      <c r="N64" s="918"/>
      <c r="O64" s="918"/>
      <c r="P64" s="918"/>
      <c r="Q64" s="918"/>
      <c r="R64" s="918"/>
      <c r="S64" s="918"/>
      <c r="T64" s="918"/>
      <c r="U64" s="225"/>
      <c r="V64" s="225"/>
      <c r="W64" s="225"/>
      <c r="X64" s="225"/>
      <c r="Y64" s="225"/>
      <c r="Z64" s="225"/>
      <c r="AA64" s="225"/>
    </row>
    <row r="65" spans="1:12" ht="32.25" customHeight="1" collapsed="1" x14ac:dyDescent="0.2">
      <c r="A65" s="510"/>
      <c r="B65" s="480" t="s">
        <v>1866</v>
      </c>
      <c r="C65" s="481"/>
      <c r="D65" s="482"/>
      <c r="E65" s="483" t="s">
        <v>1867</v>
      </c>
      <c r="F65" s="484"/>
      <c r="G65" s="483" t="s">
        <v>1868</v>
      </c>
      <c r="H65" s="484"/>
      <c r="I65" s="147">
        <v>0</v>
      </c>
      <c r="J65" s="148">
        <v>1</v>
      </c>
      <c r="K65" s="483">
        <v>31</v>
      </c>
      <c r="L65" s="490"/>
    </row>
    <row r="66" spans="1:12" ht="43.5" customHeight="1" x14ac:dyDescent="0.2">
      <c r="A66" s="510"/>
      <c r="B66" s="480" t="s">
        <v>1869</v>
      </c>
      <c r="C66" s="481"/>
      <c r="D66" s="482"/>
      <c r="E66" s="483" t="s">
        <v>1867</v>
      </c>
      <c r="F66" s="484"/>
      <c r="G66" s="483" t="s">
        <v>1868</v>
      </c>
      <c r="H66" s="484"/>
      <c r="I66" s="147">
        <v>0</v>
      </c>
      <c r="J66" s="148">
        <v>1</v>
      </c>
      <c r="K66" s="483">
        <v>31</v>
      </c>
      <c r="L66" s="490"/>
    </row>
    <row r="67" spans="1:12" ht="27.75" customHeight="1" x14ac:dyDescent="0.2">
      <c r="A67" s="510"/>
      <c r="B67" s="480" t="s">
        <v>1870</v>
      </c>
      <c r="C67" s="481"/>
      <c r="D67" s="482"/>
      <c r="E67" s="483" t="s">
        <v>1867</v>
      </c>
      <c r="F67" s="484"/>
      <c r="G67" s="483" t="s">
        <v>1871</v>
      </c>
      <c r="H67" s="484"/>
      <c r="I67" s="229">
        <v>0</v>
      </c>
      <c r="J67" s="230">
        <v>1150000</v>
      </c>
      <c r="K67" s="485" t="s">
        <v>1955</v>
      </c>
      <c r="L67" s="486"/>
    </row>
    <row r="68" spans="1:12" ht="41.25" customHeight="1" x14ac:dyDescent="0.2">
      <c r="A68" s="510"/>
      <c r="B68" s="480" t="s">
        <v>1872</v>
      </c>
      <c r="C68" s="481"/>
      <c r="D68" s="482"/>
      <c r="E68" s="483" t="s">
        <v>1863</v>
      </c>
      <c r="F68" s="484"/>
      <c r="G68" s="483" t="s">
        <v>1873</v>
      </c>
      <c r="H68" s="484"/>
      <c r="I68" s="203">
        <v>0</v>
      </c>
      <c r="J68" s="204">
        <v>0</v>
      </c>
      <c r="K68" s="485" t="s">
        <v>1865</v>
      </c>
      <c r="L68" s="486"/>
    </row>
    <row r="69" spans="1:12" ht="30" customHeight="1" x14ac:dyDescent="0.2">
      <c r="A69" s="510"/>
      <c r="B69" s="480" t="s">
        <v>1874</v>
      </c>
      <c r="C69" s="481"/>
      <c r="D69" s="482"/>
      <c r="E69" s="483" t="s">
        <v>1863</v>
      </c>
      <c r="F69" s="484"/>
      <c r="G69" s="483" t="s">
        <v>1873</v>
      </c>
      <c r="H69" s="484"/>
      <c r="I69" s="203">
        <v>0</v>
      </c>
      <c r="J69" s="204">
        <v>0</v>
      </c>
      <c r="K69" s="485" t="s">
        <v>1865</v>
      </c>
      <c r="L69" s="486"/>
    </row>
    <row r="70" spans="1:12" ht="41.25" customHeight="1" thickBot="1" x14ac:dyDescent="0.25">
      <c r="A70" s="803"/>
      <c r="B70" s="491" t="s">
        <v>1875</v>
      </c>
      <c r="C70" s="492"/>
      <c r="D70" s="493"/>
      <c r="E70" s="494" t="s">
        <v>1867</v>
      </c>
      <c r="F70" s="495"/>
      <c r="G70" s="494" t="s">
        <v>1868</v>
      </c>
      <c r="H70" s="495"/>
      <c r="I70" s="205">
        <v>0</v>
      </c>
      <c r="J70" s="206">
        <v>0</v>
      </c>
      <c r="K70" s="926" t="s">
        <v>1865</v>
      </c>
      <c r="L70" s="927"/>
    </row>
    <row r="71" spans="1:12" ht="15" customHeight="1" thickBot="1" x14ac:dyDescent="0.25">
      <c r="A71" s="476"/>
      <c r="B71" s="476"/>
      <c r="C71" s="476"/>
      <c r="D71" s="476"/>
      <c r="E71" s="476"/>
      <c r="F71" s="476"/>
      <c r="G71" s="476"/>
      <c r="H71" s="476"/>
      <c r="I71" s="476"/>
      <c r="J71" s="476"/>
      <c r="K71" s="476"/>
      <c r="L71" s="476"/>
    </row>
    <row r="72" spans="1:12" ht="30" customHeight="1" thickBot="1" x14ac:dyDescent="0.25">
      <c r="A72" s="87">
        <v>30</v>
      </c>
      <c r="B72" s="477" t="s">
        <v>1876</v>
      </c>
      <c r="C72" s="477"/>
      <c r="D72" s="478" t="s">
        <v>1877</v>
      </c>
      <c r="E72" s="478"/>
      <c r="F72" s="478"/>
      <c r="G72" s="478"/>
      <c r="H72" s="478"/>
      <c r="I72" s="478"/>
      <c r="J72" s="478"/>
      <c r="K72" s="478"/>
      <c r="L72" s="479"/>
    </row>
    <row r="73" spans="1:12" ht="21.75" customHeight="1" x14ac:dyDescent="0.2"/>
    <row r="74" spans="1:12" ht="16.5" customHeight="1" x14ac:dyDescent="0.2"/>
    <row r="75" spans="1:12" ht="24" customHeight="1" x14ac:dyDescent="0.2"/>
    <row r="76" spans="1:12" ht="15.75" customHeight="1" x14ac:dyDescent="0.2"/>
    <row r="77" spans="1:12" ht="21" customHeight="1" x14ac:dyDescent="0.2"/>
    <row r="78" spans="1:12" ht="19.5" customHeight="1" x14ac:dyDescent="0.2"/>
    <row r="100" spans="1:1" x14ac:dyDescent="0.2">
      <c r="A100" s="102" t="s">
        <v>1878</v>
      </c>
    </row>
    <row r="101" spans="1:1" x14ac:dyDescent="0.2">
      <c r="A101" s="102" t="s">
        <v>14</v>
      </c>
    </row>
    <row r="102" spans="1:1" x14ac:dyDescent="0.2">
      <c r="A102" s="102" t="s">
        <v>1879</v>
      </c>
    </row>
    <row r="103" spans="1:1" x14ac:dyDescent="0.2">
      <c r="A103" s="102" t="s">
        <v>1880</v>
      </c>
    </row>
    <row r="104" spans="1:1" x14ac:dyDescent="0.2">
      <c r="A104" s="102" t="s">
        <v>1881</v>
      </c>
    </row>
    <row r="105" spans="1:1" x14ac:dyDescent="0.2">
      <c r="A105" s="102" t="s">
        <v>1882</v>
      </c>
    </row>
    <row r="106" spans="1:1" x14ac:dyDescent="0.2">
      <c r="A106" s="102" t="s">
        <v>1883</v>
      </c>
    </row>
    <row r="107" spans="1:1" x14ac:dyDescent="0.2">
      <c r="A107" s="102" t="s">
        <v>1884</v>
      </c>
    </row>
    <row r="108" spans="1:1" x14ac:dyDescent="0.2">
      <c r="A108" s="102" t="s">
        <v>1885</v>
      </c>
    </row>
    <row r="109" spans="1:1" x14ac:dyDescent="0.2">
      <c r="A109" s="102" t="s">
        <v>1886</v>
      </c>
    </row>
    <row r="110" spans="1:1" x14ac:dyDescent="0.2">
      <c r="A110" s="102" t="s">
        <v>1887</v>
      </c>
    </row>
    <row r="111" spans="1:1" x14ac:dyDescent="0.2">
      <c r="A111" s="102" t="s">
        <v>1888</v>
      </c>
    </row>
    <row r="112" spans="1:1" x14ac:dyDescent="0.2">
      <c r="A112" s="102" t="s">
        <v>1889</v>
      </c>
    </row>
    <row r="113" spans="1:1" x14ac:dyDescent="0.2">
      <c r="A113" s="102" t="s">
        <v>1890</v>
      </c>
    </row>
    <row r="114" spans="1:1" x14ac:dyDescent="0.2">
      <c r="A114" s="102" t="s">
        <v>1891</v>
      </c>
    </row>
    <row r="115" spans="1:1" x14ac:dyDescent="0.2">
      <c r="A115" s="102" t="s">
        <v>1892</v>
      </c>
    </row>
    <row r="116" spans="1:1" x14ac:dyDescent="0.2">
      <c r="A116" s="102" t="s">
        <v>1893</v>
      </c>
    </row>
    <row r="117" spans="1:1" x14ac:dyDescent="0.2">
      <c r="A117" s="102" t="s">
        <v>1894</v>
      </c>
    </row>
    <row r="118" spans="1:1" ht="15" x14ac:dyDescent="0.25">
      <c r="A118" s="97"/>
    </row>
    <row r="119" spans="1:1" ht="15" x14ac:dyDescent="0.25">
      <c r="A119" s="97"/>
    </row>
    <row r="120" spans="1:1" x14ac:dyDescent="0.2">
      <c r="A120" s="88" t="s">
        <v>1895</v>
      </c>
    </row>
    <row r="121" spans="1:1" x14ac:dyDescent="0.2">
      <c r="A121" s="88" t="s">
        <v>1896</v>
      </c>
    </row>
    <row r="122" spans="1:1" x14ac:dyDescent="0.2">
      <c r="A122" s="88" t="s">
        <v>1822</v>
      </c>
    </row>
    <row r="123" spans="1:1" x14ac:dyDescent="0.2">
      <c r="A123" s="88" t="s">
        <v>1897</v>
      </c>
    </row>
    <row r="124" spans="1:1" ht="15" x14ac:dyDescent="0.25">
      <c r="A124" s="97"/>
    </row>
    <row r="125" spans="1:1" ht="15" x14ac:dyDescent="0.25">
      <c r="A125" s="97"/>
    </row>
    <row r="126" spans="1:1" x14ac:dyDescent="0.2">
      <c r="A126" s="102" t="s">
        <v>1898</v>
      </c>
    </row>
    <row r="127" spans="1:1" x14ac:dyDescent="0.2">
      <c r="A127" s="102" t="s">
        <v>1899</v>
      </c>
    </row>
    <row r="128" spans="1:1" x14ac:dyDescent="0.2">
      <c r="A128" s="102" t="s">
        <v>1900</v>
      </c>
    </row>
    <row r="129" spans="1:1" x14ac:dyDescent="0.2">
      <c r="A129" s="102" t="s">
        <v>1901</v>
      </c>
    </row>
    <row r="130" spans="1:1" x14ac:dyDescent="0.2">
      <c r="A130" s="102" t="s">
        <v>1902</v>
      </c>
    </row>
    <row r="131" spans="1:1" x14ac:dyDescent="0.2">
      <c r="A131" s="102" t="s">
        <v>1903</v>
      </c>
    </row>
    <row r="132" spans="1:1" x14ac:dyDescent="0.2">
      <c r="A132" s="102" t="s">
        <v>1904</v>
      </c>
    </row>
    <row r="133" spans="1:1" x14ac:dyDescent="0.2">
      <c r="A133" s="102" t="s">
        <v>1905</v>
      </c>
    </row>
    <row r="134" spans="1:1" x14ac:dyDescent="0.2">
      <c r="A134" s="102" t="s">
        <v>1906</v>
      </c>
    </row>
    <row r="135" spans="1:1" x14ac:dyDescent="0.2">
      <c r="A135" s="102" t="s">
        <v>1907</v>
      </c>
    </row>
    <row r="136" spans="1:1" x14ac:dyDescent="0.2">
      <c r="A136" s="102" t="s">
        <v>1908</v>
      </c>
    </row>
    <row r="137" spans="1:1" x14ac:dyDescent="0.2">
      <c r="A137" s="102" t="s">
        <v>1824</v>
      </c>
    </row>
    <row r="138" spans="1:1" x14ac:dyDescent="0.2">
      <c r="A138" s="102" t="s">
        <v>1909</v>
      </c>
    </row>
    <row r="139" spans="1:1" x14ac:dyDescent="0.2">
      <c r="A139" s="102" t="s">
        <v>1910</v>
      </c>
    </row>
    <row r="140" spans="1:1" x14ac:dyDescent="0.2">
      <c r="A140" s="102" t="s">
        <v>1911</v>
      </c>
    </row>
    <row r="141" spans="1:1" x14ac:dyDescent="0.2">
      <c r="A141" s="102" t="s">
        <v>1912</v>
      </c>
    </row>
    <row r="142" spans="1:1" x14ac:dyDescent="0.2">
      <c r="A142" s="102" t="s">
        <v>1913</v>
      </c>
    </row>
    <row r="143" spans="1:1" x14ac:dyDescent="0.2">
      <c r="A143" s="102" t="s">
        <v>1914</v>
      </c>
    </row>
    <row r="144" spans="1:1" x14ac:dyDescent="0.2">
      <c r="A144" s="102" t="s">
        <v>1915</v>
      </c>
    </row>
    <row r="145" spans="1:1" x14ac:dyDescent="0.2">
      <c r="A145" s="102" t="s">
        <v>1916</v>
      </c>
    </row>
    <row r="146" spans="1:1" x14ac:dyDescent="0.2">
      <c r="A146" s="102" t="s">
        <v>1917</v>
      </c>
    </row>
    <row r="147" spans="1:1" x14ac:dyDescent="0.2">
      <c r="A147" s="102" t="s">
        <v>1918</v>
      </c>
    </row>
    <row r="148" spans="1:1" x14ac:dyDescent="0.2">
      <c r="A148" s="102" t="s">
        <v>1919</v>
      </c>
    </row>
    <row r="149" spans="1:1" x14ac:dyDescent="0.2">
      <c r="A149" s="102" t="s">
        <v>1920</v>
      </c>
    </row>
    <row r="150" spans="1:1" x14ac:dyDescent="0.2">
      <c r="A150" s="102" t="s">
        <v>1921</v>
      </c>
    </row>
    <row r="151" spans="1:1" x14ac:dyDescent="0.2">
      <c r="A151" s="102" t="s">
        <v>1922</v>
      </c>
    </row>
    <row r="152" spans="1:1" x14ac:dyDescent="0.2">
      <c r="A152" s="102" t="s">
        <v>1923</v>
      </c>
    </row>
    <row r="153" spans="1:1" x14ac:dyDescent="0.2">
      <c r="A153" s="102" t="s">
        <v>1924</v>
      </c>
    </row>
    <row r="154" spans="1:1" x14ac:dyDescent="0.2">
      <c r="A154" s="102" t="s">
        <v>1925</v>
      </c>
    </row>
    <row r="155" spans="1:1" x14ac:dyDescent="0.2">
      <c r="A155" s="102" t="s">
        <v>1926</v>
      </c>
    </row>
    <row r="156" spans="1:1" x14ac:dyDescent="0.2">
      <c r="A156" s="102" t="s">
        <v>1927</v>
      </c>
    </row>
    <row r="157" spans="1:1" x14ac:dyDescent="0.2">
      <c r="A157" s="102" t="s">
        <v>1928</v>
      </c>
    </row>
    <row r="158" spans="1:1" x14ac:dyDescent="0.2">
      <c r="A158" s="102" t="s">
        <v>1929</v>
      </c>
    </row>
    <row r="159" spans="1:1" x14ac:dyDescent="0.2">
      <c r="A159" s="102" t="s">
        <v>1930</v>
      </c>
    </row>
    <row r="160" spans="1:1" x14ac:dyDescent="0.2">
      <c r="A160" s="102" t="s">
        <v>1931</v>
      </c>
    </row>
    <row r="161" spans="1:1" x14ac:dyDescent="0.2">
      <c r="A161" s="102" t="s">
        <v>1932</v>
      </c>
    </row>
    <row r="162" spans="1:1" x14ac:dyDescent="0.2">
      <c r="A162" s="102" t="s">
        <v>1933</v>
      </c>
    </row>
    <row r="163" spans="1:1" ht="15" x14ac:dyDescent="0.25">
      <c r="A163" s="97"/>
    </row>
    <row r="164" spans="1:1" ht="15" x14ac:dyDescent="0.25">
      <c r="A164" s="97"/>
    </row>
    <row r="165" spans="1:1" x14ac:dyDescent="0.2">
      <c r="A165" s="103" t="s">
        <v>1826</v>
      </c>
    </row>
    <row r="166" spans="1:1" x14ac:dyDescent="0.2">
      <c r="A166" s="103" t="s">
        <v>1934</v>
      </c>
    </row>
    <row r="167" spans="1:1" ht="15" x14ac:dyDescent="0.25">
      <c r="A167" s="97"/>
    </row>
    <row r="168" spans="1:1" ht="15" x14ac:dyDescent="0.25">
      <c r="A168" s="97"/>
    </row>
    <row r="169" spans="1:1" x14ac:dyDescent="0.2">
      <c r="A169" s="103" t="s">
        <v>1935</v>
      </c>
    </row>
    <row r="170" spans="1:1" x14ac:dyDescent="0.2">
      <c r="A170" s="103" t="s">
        <v>1936</v>
      </c>
    </row>
    <row r="171" spans="1:1" x14ac:dyDescent="0.2">
      <c r="A171" s="103" t="s">
        <v>1828</v>
      </c>
    </row>
    <row r="172" spans="1:1" x14ac:dyDescent="0.2">
      <c r="A172" s="103" t="s">
        <v>1937</v>
      </c>
    </row>
    <row r="173" spans="1:1" ht="15" x14ac:dyDescent="0.25">
      <c r="A173" s="97"/>
    </row>
    <row r="174" spans="1:1" ht="15" x14ac:dyDescent="0.25">
      <c r="A174" s="97"/>
    </row>
    <row r="175" spans="1:1" x14ac:dyDescent="0.2">
      <c r="A175" s="103" t="s">
        <v>1938</v>
      </c>
    </row>
    <row r="176" spans="1:1" x14ac:dyDescent="0.2">
      <c r="A176" s="103" t="s">
        <v>1939</v>
      </c>
    </row>
    <row r="177" spans="1:1" x14ac:dyDescent="0.2">
      <c r="A177" s="103" t="s">
        <v>1830</v>
      </c>
    </row>
    <row r="178" spans="1:1" x14ac:dyDescent="0.2">
      <c r="A178" s="103" t="s">
        <v>1940</v>
      </c>
    </row>
    <row r="179" spans="1:1" x14ac:dyDescent="0.2">
      <c r="A179" s="103" t="s">
        <v>1941</v>
      </c>
    </row>
    <row r="180" spans="1:1" x14ac:dyDescent="0.2">
      <c r="A180" s="103" t="s">
        <v>1942</v>
      </c>
    </row>
  </sheetData>
  <mergeCells count="156">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8"/>
    <mergeCell ref="D28:L28"/>
    <mergeCell ref="A22:L22"/>
    <mergeCell ref="B23:C23"/>
    <mergeCell ref="D23:L23"/>
    <mergeCell ref="B24:C24"/>
    <mergeCell ref="D24:L24"/>
    <mergeCell ref="B25:C25"/>
    <mergeCell ref="D25:L25"/>
    <mergeCell ref="B34:C34"/>
    <mergeCell ref="D34:L34"/>
    <mergeCell ref="A35:A37"/>
    <mergeCell ref="B35:C37"/>
    <mergeCell ref="D35:L35"/>
    <mergeCell ref="D36:L36"/>
    <mergeCell ref="D37:L37"/>
    <mergeCell ref="B29:C29"/>
    <mergeCell ref="D29:L29"/>
    <mergeCell ref="A30:L30"/>
    <mergeCell ref="B31:C31"/>
    <mergeCell ref="D31:L31"/>
    <mergeCell ref="A32:A33"/>
    <mergeCell ref="B32:C33"/>
    <mergeCell ref="D32:L32"/>
    <mergeCell ref="D33:L33"/>
    <mergeCell ref="B41:C41"/>
    <mergeCell ref="D41:L41"/>
    <mergeCell ref="A42:L42"/>
    <mergeCell ref="A43:C43"/>
    <mergeCell ref="B44:C44"/>
    <mergeCell ref="B45:C45"/>
    <mergeCell ref="B38:C38"/>
    <mergeCell ref="D38:L38"/>
    <mergeCell ref="A39:L39"/>
    <mergeCell ref="B40:C40"/>
    <mergeCell ref="D40:E40"/>
    <mergeCell ref="F40:G40"/>
    <mergeCell ref="H40:I40"/>
    <mergeCell ref="J40:L40"/>
    <mergeCell ref="B46:C46"/>
    <mergeCell ref="B47:C47"/>
    <mergeCell ref="B48:C48"/>
    <mergeCell ref="A49:L49"/>
    <mergeCell ref="A50:A57"/>
    <mergeCell ref="B50:L50"/>
    <mergeCell ref="B51:C51"/>
    <mergeCell ref="D51:J51"/>
    <mergeCell ref="K51:L51"/>
    <mergeCell ref="B52:C52"/>
    <mergeCell ref="B55:C55"/>
    <mergeCell ref="D55:J55"/>
    <mergeCell ref="K55:L55"/>
    <mergeCell ref="B56:C56"/>
    <mergeCell ref="D56:J56"/>
    <mergeCell ref="K56:L56"/>
    <mergeCell ref="D52:J52"/>
    <mergeCell ref="K52:L52"/>
    <mergeCell ref="B53:C53"/>
    <mergeCell ref="D53:J53"/>
    <mergeCell ref="K53:L53"/>
    <mergeCell ref="B54:C54"/>
    <mergeCell ref="D54:J54"/>
    <mergeCell ref="K54:L54"/>
    <mergeCell ref="B57:C57"/>
    <mergeCell ref="D57:J57"/>
    <mergeCell ref="K57:L57"/>
    <mergeCell ref="A58:L58"/>
    <mergeCell ref="A60:A70"/>
    <mergeCell ref="B60:L60"/>
    <mergeCell ref="B61:D61"/>
    <mergeCell ref="E61:F61"/>
    <mergeCell ref="G61:H61"/>
    <mergeCell ref="I61:J61"/>
    <mergeCell ref="B66:D66"/>
    <mergeCell ref="E66:F66"/>
    <mergeCell ref="G66:H66"/>
    <mergeCell ref="K66:L66"/>
    <mergeCell ref="B67:D67"/>
    <mergeCell ref="E67:F67"/>
    <mergeCell ref="G67:H67"/>
    <mergeCell ref="K67:L67"/>
    <mergeCell ref="B70:D70"/>
    <mergeCell ref="E70:F70"/>
    <mergeCell ref="G70:H70"/>
    <mergeCell ref="K70:L70"/>
    <mergeCell ref="M64:T64"/>
    <mergeCell ref="B65:D65"/>
    <mergeCell ref="E65:F65"/>
    <mergeCell ref="G65:H65"/>
    <mergeCell ref="K65:L65"/>
    <mergeCell ref="K61:L61"/>
    <mergeCell ref="B62:D62"/>
    <mergeCell ref="B63:D63"/>
    <mergeCell ref="E63:F63"/>
    <mergeCell ref="G63:H63"/>
    <mergeCell ref="K63:L63"/>
    <mergeCell ref="B64:D64"/>
    <mergeCell ref="E64:F64"/>
    <mergeCell ref="G64:H64"/>
    <mergeCell ref="K64:L64"/>
    <mergeCell ref="A71:L71"/>
    <mergeCell ref="B72:C72"/>
    <mergeCell ref="D72:L72"/>
    <mergeCell ref="B68:D68"/>
    <mergeCell ref="E68:F68"/>
    <mergeCell ref="G68:H68"/>
    <mergeCell ref="K68:L68"/>
    <mergeCell ref="B69:D69"/>
    <mergeCell ref="E69:F69"/>
    <mergeCell ref="G69:H69"/>
    <mergeCell ref="K69:L69"/>
  </mergeCells>
  <conditionalFormatting sqref="F40:G40 D24:D28">
    <cfRule type="containsText" dxfId="19" priority="1" stopIfTrue="1" operator="containsText" text="wybierz">
      <formula>NOT(ISERROR(SEARCH("wybierz",D24)))</formula>
    </cfRule>
  </conditionalFormatting>
  <dataValidations count="7">
    <dataValidation type="list" allowBlank="1" showInputMessage="1" showErrorMessage="1" sqref="D20:L20">
      <formula1>$A$120:$A$123</formula1>
    </dataValidation>
    <dataValidation type="list" allowBlank="1" showInputMessage="1" showErrorMessage="1" prompt="wybierz Program z listy" sqref="E12:L12">
      <formula1>$A$100:$A$117</formula1>
    </dataValidation>
    <dataValidation type="list" allowBlank="1" showInputMessage="1" showErrorMessage="1" prompt="wybierz PI z listy" sqref="D25">
      <formula1>$A$175:$A$180</formula1>
    </dataValidation>
    <dataValidation allowBlank="1" showInputMessage="1" showErrorMessage="1" prompt="zgodnie z właściwym PO" sqref="E13:L15"/>
    <dataValidation type="list" allowBlank="1" showInputMessage="1" showErrorMessage="1" prompt="wybierz narzędzie PP" sqref="D21:L21">
      <formula1>$A$126:$A$162</formula1>
    </dataValidation>
    <dataValidation type="list" allowBlank="1" showInputMessage="1" showErrorMessage="1" prompt="wybierz fundusz" sqref="D23:L23">
      <formula1>$A$165:$A$166</formula1>
    </dataValidation>
    <dataValidation type="list" allowBlank="1" showInputMessage="1" showErrorMessage="1" prompt="wybierz Cel Tematyczny" sqref="D24:L24">
      <formula1>$A$169:$A$172</formula1>
    </dataValidation>
  </dataValidations>
  <pageMargins left="0.23622047244094491" right="0.23622047244094491" top="0.74803149606299213" bottom="0.74803149606299213" header="0.31496062992125984" footer="0.31496062992125984"/>
  <pageSetup paperSize="9" scale="73" fitToHeight="5" orientation="portrait" cellComments="asDisplayed" r:id="rId1"/>
  <headerFooter>
    <oddHeader>&amp;CZałącznik 1</oddHeader>
  </headerFooter>
  <rowBreaks count="2" manualBreakCount="2">
    <brk id="34" max="11" man="1"/>
    <brk id="42" max="11"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P177"/>
  <sheetViews>
    <sheetView view="pageBreakPreview" zoomScale="70" zoomScaleNormal="100" zoomScaleSheetLayoutView="70" workbookViewId="0">
      <selection activeCell="A3" sqref="A3:L3"/>
    </sheetView>
  </sheetViews>
  <sheetFormatPr defaultColWidth="9.140625" defaultRowHeight="12.75" outlineLevelRow="1" x14ac:dyDescent="0.2"/>
  <cols>
    <col min="1" max="1" width="5.140625" style="99" customWidth="1"/>
    <col min="2" max="2" width="9.140625" style="99"/>
    <col min="3" max="3" width="18.5703125" style="99" customWidth="1"/>
    <col min="4" max="4" width="12.42578125" style="99" customWidth="1"/>
    <col min="5" max="5" width="11.28515625" style="99" customWidth="1"/>
    <col min="6" max="6" width="13.28515625" style="99" customWidth="1"/>
    <col min="7" max="10" width="9.7109375" style="99" customWidth="1"/>
    <col min="11" max="11" width="12.140625" style="99" customWidth="1"/>
    <col min="12" max="12" width="78.7109375" style="99" customWidth="1"/>
    <col min="13" max="13" width="9.140625" style="99"/>
    <col min="14" max="14" width="0" style="99" hidden="1" customWidth="1"/>
    <col min="15" max="15" width="9.140625" style="99"/>
    <col min="16" max="16" width="14.85546875" style="99" bestFit="1" customWidth="1"/>
    <col min="17" max="16384" width="9.140625" style="99"/>
  </cols>
  <sheetData>
    <row r="1" spans="1:14" ht="41.25" customHeight="1" x14ac:dyDescent="0.2">
      <c r="A1" s="606" t="s">
        <v>1802</v>
      </c>
      <c r="B1" s="607"/>
      <c r="C1" s="607"/>
      <c r="D1" s="607"/>
      <c r="E1" s="607"/>
      <c r="F1" s="607"/>
      <c r="G1" s="607"/>
      <c r="H1" s="607"/>
      <c r="I1" s="607"/>
      <c r="J1" s="607"/>
      <c r="K1" s="607"/>
      <c r="L1" s="608"/>
      <c r="N1" s="99" t="s">
        <v>1803</v>
      </c>
    </row>
    <row r="2" spans="1:14" ht="30" customHeight="1" thickBot="1" x14ac:dyDescent="0.25">
      <c r="A2" s="100">
        <v>1</v>
      </c>
      <c r="B2" s="609" t="s">
        <v>1804</v>
      </c>
      <c r="C2" s="609"/>
      <c r="D2" s="609"/>
      <c r="E2" s="610"/>
      <c r="F2" s="611" t="s">
        <v>2319</v>
      </c>
      <c r="G2" s="611"/>
      <c r="H2" s="611"/>
      <c r="I2" s="611"/>
      <c r="J2" s="611"/>
      <c r="K2" s="611"/>
      <c r="L2" s="612"/>
      <c r="N2" s="99" t="s">
        <v>1805</v>
      </c>
    </row>
    <row r="3" spans="1:14" ht="15" customHeight="1" thickBot="1" x14ac:dyDescent="0.25">
      <c r="A3" s="594"/>
      <c r="B3" s="595"/>
      <c r="C3" s="595"/>
      <c r="D3" s="595"/>
      <c r="E3" s="595"/>
      <c r="F3" s="595"/>
      <c r="G3" s="595"/>
      <c r="H3" s="595"/>
      <c r="I3" s="595"/>
      <c r="J3" s="595"/>
      <c r="K3" s="595"/>
      <c r="L3" s="596"/>
    </row>
    <row r="4" spans="1:14" ht="30" customHeight="1" x14ac:dyDescent="0.25">
      <c r="A4" s="569" t="s">
        <v>0</v>
      </c>
      <c r="B4" s="570"/>
      <c r="C4" s="570"/>
      <c r="D4" s="570"/>
      <c r="E4" s="570"/>
      <c r="F4" s="570"/>
      <c r="G4" s="570"/>
      <c r="H4" s="570"/>
      <c r="I4" s="570"/>
      <c r="J4" s="570"/>
      <c r="K4" s="613"/>
      <c r="L4" s="614"/>
    </row>
    <row r="5" spans="1:14" ht="30" customHeight="1" x14ac:dyDescent="0.2">
      <c r="A5" s="118">
        <v>2</v>
      </c>
      <c r="B5" s="577" t="s">
        <v>1806</v>
      </c>
      <c r="C5" s="577"/>
      <c r="D5" s="577"/>
      <c r="E5" s="615" t="s">
        <v>2203</v>
      </c>
      <c r="F5" s="615"/>
      <c r="G5" s="615"/>
      <c r="H5" s="615"/>
      <c r="I5" s="615"/>
      <c r="J5" s="615"/>
      <c r="K5" s="615"/>
      <c r="L5" s="616"/>
      <c r="N5" s="99" t="s">
        <v>1807</v>
      </c>
    </row>
    <row r="6" spans="1:14" ht="30" customHeight="1" x14ac:dyDescent="0.2">
      <c r="A6" s="590">
        <v>3</v>
      </c>
      <c r="B6" s="577" t="s">
        <v>1808</v>
      </c>
      <c r="C6" s="577"/>
      <c r="D6" s="577"/>
      <c r="E6" s="615" t="s">
        <v>1287</v>
      </c>
      <c r="F6" s="615"/>
      <c r="G6" s="615"/>
      <c r="H6" s="615"/>
      <c r="I6" s="615"/>
      <c r="J6" s="615"/>
      <c r="K6" s="615"/>
      <c r="L6" s="616"/>
      <c r="N6" s="99" t="s">
        <v>1809</v>
      </c>
    </row>
    <row r="7" spans="1:14" ht="30" customHeight="1" x14ac:dyDescent="0.2">
      <c r="A7" s="590"/>
      <c r="B7" s="577"/>
      <c r="C7" s="577"/>
      <c r="D7" s="577"/>
      <c r="E7" s="101" t="s">
        <v>1810</v>
      </c>
      <c r="F7" s="593" t="s">
        <v>99</v>
      </c>
      <c r="G7" s="593"/>
      <c r="H7" s="593"/>
      <c r="I7" s="101" t="s">
        <v>1811</v>
      </c>
      <c r="J7" s="587">
        <v>1465188</v>
      </c>
      <c r="K7" s="588"/>
      <c r="L7" s="589"/>
    </row>
    <row r="8" spans="1:14" ht="30" hidden="1" customHeight="1" outlineLevel="1" x14ac:dyDescent="0.2">
      <c r="A8" s="597" t="s">
        <v>2029</v>
      </c>
      <c r="B8" s="598" t="s">
        <v>2030</v>
      </c>
      <c r="C8" s="598"/>
      <c r="D8" s="598"/>
      <c r="E8" s="549" t="s">
        <v>2031</v>
      </c>
      <c r="F8" s="549"/>
      <c r="G8" s="593" t="s">
        <v>80</v>
      </c>
      <c r="H8" s="593"/>
      <c r="I8" s="593"/>
      <c r="J8" s="593"/>
      <c r="K8" s="593"/>
      <c r="L8" s="792"/>
      <c r="N8" s="99" t="s">
        <v>2032</v>
      </c>
    </row>
    <row r="9" spans="1:14" ht="30" hidden="1" customHeight="1" outlineLevel="1" x14ac:dyDescent="0.2">
      <c r="A9" s="597"/>
      <c r="B9" s="598"/>
      <c r="C9" s="598"/>
      <c r="D9" s="598"/>
      <c r="E9" s="133" t="s">
        <v>1810</v>
      </c>
      <c r="F9" s="593" t="s">
        <v>2204</v>
      </c>
      <c r="G9" s="593"/>
      <c r="H9" s="593"/>
      <c r="I9" s="133" t="s">
        <v>2033</v>
      </c>
      <c r="J9" s="587" t="s">
        <v>2205</v>
      </c>
      <c r="K9" s="588"/>
      <c r="L9" s="589"/>
    </row>
    <row r="10" spans="1:14" ht="30" customHeight="1" collapsed="1" x14ac:dyDescent="0.2">
      <c r="A10" s="590">
        <v>4</v>
      </c>
      <c r="B10" s="577" t="s">
        <v>1812</v>
      </c>
      <c r="C10" s="577"/>
      <c r="D10" s="577"/>
      <c r="E10" s="1022" t="s">
        <v>1813</v>
      </c>
      <c r="F10" s="1022"/>
      <c r="G10" s="1022"/>
      <c r="H10" s="1022"/>
      <c r="I10" s="1022"/>
      <c r="J10" s="1022"/>
      <c r="K10" s="1022"/>
      <c r="L10" s="1023"/>
      <c r="N10" s="99" t="s">
        <v>1805</v>
      </c>
    </row>
    <row r="11" spans="1:14" ht="30" customHeight="1" x14ac:dyDescent="0.2">
      <c r="A11" s="590"/>
      <c r="B11" s="577"/>
      <c r="C11" s="577"/>
      <c r="D11" s="577"/>
      <c r="E11" s="101" t="s">
        <v>1810</v>
      </c>
      <c r="F11" s="593" t="s">
        <v>1814</v>
      </c>
      <c r="G11" s="593"/>
      <c r="H11" s="593"/>
      <c r="I11" s="101" t="s">
        <v>1811</v>
      </c>
      <c r="J11" s="587" t="s">
        <v>1814</v>
      </c>
      <c r="K11" s="588"/>
      <c r="L11" s="589"/>
    </row>
    <row r="12" spans="1:14" ht="30" customHeight="1" x14ac:dyDescent="0.2">
      <c r="A12" s="118">
        <v>5</v>
      </c>
      <c r="B12" s="577" t="s">
        <v>11</v>
      </c>
      <c r="C12" s="577"/>
      <c r="D12" s="577"/>
      <c r="E12" s="601" t="s">
        <v>14</v>
      </c>
      <c r="F12" s="601"/>
      <c r="G12" s="601"/>
      <c r="H12" s="601"/>
      <c r="I12" s="601"/>
      <c r="J12" s="601"/>
      <c r="K12" s="602"/>
      <c r="L12" s="603"/>
      <c r="N12" s="99" t="s">
        <v>1805</v>
      </c>
    </row>
    <row r="13" spans="1:14" ht="33" customHeight="1" x14ac:dyDescent="0.2">
      <c r="A13" s="118">
        <v>6</v>
      </c>
      <c r="B13" s="577" t="s">
        <v>1815</v>
      </c>
      <c r="C13" s="577"/>
      <c r="D13" s="577"/>
      <c r="E13" s="604" t="s">
        <v>1816</v>
      </c>
      <c r="F13" s="604"/>
      <c r="G13" s="604"/>
      <c r="H13" s="604"/>
      <c r="I13" s="604"/>
      <c r="J13" s="604"/>
      <c r="K13" s="604"/>
      <c r="L13" s="605"/>
      <c r="N13" s="99" t="s">
        <v>1805</v>
      </c>
    </row>
    <row r="14" spans="1:14" ht="30" customHeight="1" x14ac:dyDescent="0.2">
      <c r="A14" s="118">
        <v>7</v>
      </c>
      <c r="B14" s="577" t="s">
        <v>1817</v>
      </c>
      <c r="C14" s="577"/>
      <c r="D14" s="577"/>
      <c r="E14" s="585" t="s">
        <v>1818</v>
      </c>
      <c r="F14" s="585"/>
      <c r="G14" s="585"/>
      <c r="H14" s="585"/>
      <c r="I14" s="585"/>
      <c r="J14" s="585"/>
      <c r="K14" s="585"/>
      <c r="L14" s="586"/>
      <c r="N14" s="99" t="s">
        <v>1805</v>
      </c>
    </row>
    <row r="15" spans="1:14" ht="30" customHeight="1" x14ac:dyDescent="0.2">
      <c r="A15" s="118">
        <v>8</v>
      </c>
      <c r="B15" s="577" t="s">
        <v>1819</v>
      </c>
      <c r="C15" s="577"/>
      <c r="D15" s="577"/>
      <c r="E15" s="578" t="s">
        <v>1814</v>
      </c>
      <c r="F15" s="578"/>
      <c r="G15" s="578"/>
      <c r="H15" s="578"/>
      <c r="I15" s="578"/>
      <c r="J15" s="578"/>
      <c r="K15" s="578"/>
      <c r="L15" s="579"/>
      <c r="N15" s="99" t="s">
        <v>1805</v>
      </c>
    </row>
    <row r="16" spans="1:14" ht="54.75" customHeight="1" thickBot="1" x14ac:dyDescent="0.25">
      <c r="A16" s="118">
        <v>9</v>
      </c>
      <c r="B16" s="577" t="s">
        <v>2</v>
      </c>
      <c r="C16" s="577"/>
      <c r="D16" s="577"/>
      <c r="E16" s="580" t="s">
        <v>2035</v>
      </c>
      <c r="F16" s="580"/>
      <c r="G16" s="580"/>
      <c r="H16" s="580"/>
      <c r="I16" s="580"/>
      <c r="J16" s="580"/>
      <c r="K16" s="580"/>
      <c r="L16" s="581"/>
      <c r="N16" s="99" t="s">
        <v>1805</v>
      </c>
    </row>
    <row r="17" spans="1:14" ht="54.75" hidden="1" customHeight="1" outlineLevel="1" thickBot="1" x14ac:dyDescent="0.25">
      <c r="A17" s="134" t="s">
        <v>2036</v>
      </c>
      <c r="B17" s="582" t="s">
        <v>2037</v>
      </c>
      <c r="C17" s="582"/>
      <c r="D17" s="582"/>
      <c r="E17" s="1020" t="s">
        <v>2206</v>
      </c>
      <c r="F17" s="1020"/>
      <c r="G17" s="1020"/>
      <c r="H17" s="1020"/>
      <c r="I17" s="1020"/>
      <c r="J17" s="1020"/>
      <c r="K17" s="1020"/>
      <c r="L17" s="1021"/>
      <c r="N17" s="99" t="s">
        <v>2039</v>
      </c>
    </row>
    <row r="18" spans="1:14" ht="15" customHeight="1" collapsed="1" thickBot="1" x14ac:dyDescent="0.25">
      <c r="A18" s="594"/>
      <c r="B18" s="595"/>
      <c r="C18" s="595"/>
      <c r="D18" s="595"/>
      <c r="E18" s="595"/>
      <c r="F18" s="595"/>
      <c r="G18" s="595"/>
      <c r="H18" s="595"/>
      <c r="I18" s="595"/>
      <c r="J18" s="595"/>
      <c r="K18" s="595"/>
      <c r="L18" s="596"/>
    </row>
    <row r="19" spans="1:14" ht="30" customHeight="1" x14ac:dyDescent="0.2">
      <c r="A19" s="569" t="s">
        <v>1820</v>
      </c>
      <c r="B19" s="570"/>
      <c r="C19" s="570"/>
      <c r="D19" s="570"/>
      <c r="E19" s="570"/>
      <c r="F19" s="570"/>
      <c r="G19" s="570"/>
      <c r="H19" s="570"/>
      <c r="I19" s="570"/>
      <c r="J19" s="570"/>
      <c r="K19" s="570"/>
      <c r="L19" s="571"/>
    </row>
    <row r="20" spans="1:14" ht="41.25" customHeight="1" x14ac:dyDescent="0.2">
      <c r="A20" s="118">
        <v>10</v>
      </c>
      <c r="B20" s="546" t="s">
        <v>1821</v>
      </c>
      <c r="C20" s="546"/>
      <c r="D20" s="572" t="s">
        <v>1896</v>
      </c>
      <c r="E20" s="572"/>
      <c r="F20" s="572"/>
      <c r="G20" s="572"/>
      <c r="H20" s="572"/>
      <c r="I20" s="572"/>
      <c r="J20" s="572"/>
      <c r="K20" s="572"/>
      <c r="L20" s="573"/>
      <c r="N20" s="99" t="s">
        <v>1805</v>
      </c>
    </row>
    <row r="21" spans="1:14" ht="40.5" customHeight="1" thickBot="1" x14ac:dyDescent="0.25">
      <c r="A21" s="127">
        <v>11</v>
      </c>
      <c r="B21" s="574" t="s">
        <v>1823</v>
      </c>
      <c r="C21" s="574"/>
      <c r="D21" s="575" t="s">
        <v>1911</v>
      </c>
      <c r="E21" s="575"/>
      <c r="F21" s="575"/>
      <c r="G21" s="575"/>
      <c r="H21" s="575"/>
      <c r="I21" s="575"/>
      <c r="J21" s="575"/>
      <c r="K21" s="575"/>
      <c r="L21" s="576"/>
      <c r="N21" s="99" t="s">
        <v>1805</v>
      </c>
    </row>
    <row r="22" spans="1:14" ht="15" customHeight="1" thickBot="1" x14ac:dyDescent="0.25">
      <c r="A22" s="508"/>
      <c r="B22" s="508"/>
      <c r="C22" s="508"/>
      <c r="D22" s="508"/>
      <c r="E22" s="508"/>
      <c r="F22" s="508"/>
      <c r="G22" s="508"/>
      <c r="H22" s="508"/>
      <c r="I22" s="508"/>
      <c r="J22" s="508"/>
      <c r="K22" s="508"/>
      <c r="L22" s="508"/>
    </row>
    <row r="23" spans="1:14" ht="21.95" customHeight="1" x14ac:dyDescent="0.2">
      <c r="A23" s="121">
        <v>12</v>
      </c>
      <c r="B23" s="566" t="s">
        <v>1825</v>
      </c>
      <c r="C23" s="566"/>
      <c r="D23" s="567" t="s">
        <v>1826</v>
      </c>
      <c r="E23" s="567"/>
      <c r="F23" s="567"/>
      <c r="G23" s="567"/>
      <c r="H23" s="567"/>
      <c r="I23" s="567"/>
      <c r="J23" s="567"/>
      <c r="K23" s="567"/>
      <c r="L23" s="568"/>
      <c r="N23" s="99" t="s">
        <v>1805</v>
      </c>
    </row>
    <row r="24" spans="1:14" ht="21.95" customHeight="1" x14ac:dyDescent="0.2">
      <c r="A24" s="122">
        <v>13</v>
      </c>
      <c r="B24" s="546" t="s">
        <v>1827</v>
      </c>
      <c r="C24" s="546"/>
      <c r="D24" s="560" t="s">
        <v>1828</v>
      </c>
      <c r="E24" s="560"/>
      <c r="F24" s="560"/>
      <c r="G24" s="560"/>
      <c r="H24" s="560"/>
      <c r="I24" s="560"/>
      <c r="J24" s="560"/>
      <c r="K24" s="560"/>
      <c r="L24" s="561"/>
      <c r="N24" s="99" t="s">
        <v>1805</v>
      </c>
    </row>
    <row r="25" spans="1:14" ht="42.95" customHeight="1" x14ac:dyDescent="0.2">
      <c r="A25" s="122">
        <v>14</v>
      </c>
      <c r="B25" s="546" t="s">
        <v>1829</v>
      </c>
      <c r="C25" s="546"/>
      <c r="D25" s="560" t="s">
        <v>1830</v>
      </c>
      <c r="E25" s="560"/>
      <c r="F25" s="560"/>
      <c r="G25" s="560"/>
      <c r="H25" s="560"/>
      <c r="I25" s="560"/>
      <c r="J25" s="560"/>
      <c r="K25" s="560"/>
      <c r="L25" s="561"/>
      <c r="N25" s="99" t="s">
        <v>1805</v>
      </c>
    </row>
    <row r="26" spans="1:14" ht="57.75" customHeight="1" x14ac:dyDescent="0.2">
      <c r="A26" s="122">
        <v>15</v>
      </c>
      <c r="B26" s="546" t="s">
        <v>1831</v>
      </c>
      <c r="C26" s="546"/>
      <c r="D26" s="1013" t="s">
        <v>2207</v>
      </c>
      <c r="E26" s="1013"/>
      <c r="F26" s="1013"/>
      <c r="G26" s="1013"/>
      <c r="H26" s="1013"/>
      <c r="I26" s="1013"/>
      <c r="J26" s="1013"/>
      <c r="K26" s="1013"/>
      <c r="L26" s="1014"/>
      <c r="N26" s="99" t="s">
        <v>1805</v>
      </c>
    </row>
    <row r="27" spans="1:14" ht="361.5" customHeight="1" x14ac:dyDescent="0.2">
      <c r="A27" s="837">
        <v>16</v>
      </c>
      <c r="B27" s="839" t="s">
        <v>1832</v>
      </c>
      <c r="C27" s="840"/>
      <c r="D27" s="1015" t="s">
        <v>2208</v>
      </c>
      <c r="E27" s="1015"/>
      <c r="F27" s="1015"/>
      <c r="G27" s="1015"/>
      <c r="H27" s="1015"/>
      <c r="I27" s="1015"/>
      <c r="J27" s="1015"/>
      <c r="K27" s="1015"/>
      <c r="L27" s="1016"/>
      <c r="N27" s="99" t="s">
        <v>1833</v>
      </c>
    </row>
    <row r="28" spans="1:14" ht="336.75" customHeight="1" x14ac:dyDescent="0.2">
      <c r="A28" s="838"/>
      <c r="B28" s="841"/>
      <c r="C28" s="842"/>
      <c r="D28" s="1017" t="s">
        <v>2209</v>
      </c>
      <c r="E28" s="1018"/>
      <c r="F28" s="1018"/>
      <c r="G28" s="1018"/>
      <c r="H28" s="1018"/>
      <c r="I28" s="1018"/>
      <c r="J28" s="1018"/>
      <c r="K28" s="1018"/>
      <c r="L28" s="1019"/>
    </row>
    <row r="29" spans="1:14" ht="329.25" customHeight="1" x14ac:dyDescent="0.2">
      <c r="A29" s="122">
        <v>17</v>
      </c>
      <c r="B29" s="564" t="s">
        <v>1834</v>
      </c>
      <c r="C29" s="565"/>
      <c r="D29" s="1007" t="s">
        <v>2210</v>
      </c>
      <c r="E29" s="1007"/>
      <c r="F29" s="1007"/>
      <c r="G29" s="1007"/>
      <c r="H29" s="1007"/>
      <c r="I29" s="1007"/>
      <c r="J29" s="1007"/>
      <c r="K29" s="1007"/>
      <c r="L29" s="1008"/>
      <c r="N29" s="99" t="s">
        <v>1805</v>
      </c>
    </row>
    <row r="30" spans="1:14" ht="181.5" customHeight="1" thickBot="1" x14ac:dyDescent="0.25">
      <c r="A30" s="127">
        <v>18</v>
      </c>
      <c r="B30" s="525" t="s">
        <v>1835</v>
      </c>
      <c r="C30" s="525"/>
      <c r="D30" s="1009" t="s">
        <v>2211</v>
      </c>
      <c r="E30" s="1009"/>
      <c r="F30" s="1009"/>
      <c r="G30" s="1009"/>
      <c r="H30" s="1009"/>
      <c r="I30" s="1009"/>
      <c r="J30" s="1009"/>
      <c r="K30" s="1009"/>
      <c r="L30" s="1010"/>
      <c r="N30" s="99" t="s">
        <v>1805</v>
      </c>
    </row>
    <row r="31" spans="1:14" ht="15.6" customHeight="1" thickBot="1" x14ac:dyDescent="0.25">
      <c r="A31" s="508"/>
      <c r="B31" s="508"/>
      <c r="C31" s="508"/>
      <c r="D31" s="508"/>
      <c r="E31" s="508"/>
      <c r="F31" s="508"/>
      <c r="G31" s="508"/>
      <c r="H31" s="508"/>
      <c r="I31" s="508"/>
      <c r="J31" s="508"/>
      <c r="K31" s="508"/>
      <c r="L31" s="508"/>
    </row>
    <row r="32" spans="1:14" ht="63" customHeight="1" x14ac:dyDescent="0.2">
      <c r="A32" s="121">
        <v>19</v>
      </c>
      <c r="B32" s="557" t="s">
        <v>1836</v>
      </c>
      <c r="C32" s="557"/>
      <c r="D32" s="1011" t="s">
        <v>2212</v>
      </c>
      <c r="E32" s="1011"/>
      <c r="F32" s="1011"/>
      <c r="G32" s="1011"/>
      <c r="H32" s="1011"/>
      <c r="I32" s="1011"/>
      <c r="J32" s="1011"/>
      <c r="K32" s="1011"/>
      <c r="L32" s="1012"/>
      <c r="N32" s="99" t="s">
        <v>1805</v>
      </c>
    </row>
    <row r="33" spans="1:16" ht="409.5" customHeight="1" x14ac:dyDescent="0.2">
      <c r="A33" s="837">
        <v>20</v>
      </c>
      <c r="B33" s="839" t="s">
        <v>1837</v>
      </c>
      <c r="C33" s="840"/>
      <c r="D33" s="954" t="s">
        <v>2213</v>
      </c>
      <c r="E33" s="955"/>
      <c r="F33" s="955"/>
      <c r="G33" s="955"/>
      <c r="H33" s="955"/>
      <c r="I33" s="955"/>
      <c r="J33" s="955"/>
      <c r="K33" s="955"/>
      <c r="L33" s="956"/>
      <c r="N33" s="99" t="s">
        <v>1838</v>
      </c>
    </row>
    <row r="34" spans="1:16" ht="156.75" customHeight="1" x14ac:dyDescent="0.2">
      <c r="A34" s="838"/>
      <c r="B34" s="841"/>
      <c r="C34" s="842"/>
      <c r="D34" s="1002" t="s">
        <v>2214</v>
      </c>
      <c r="E34" s="1003"/>
      <c r="F34" s="1003"/>
      <c r="G34" s="1003"/>
      <c r="H34" s="1003"/>
      <c r="I34" s="1003"/>
      <c r="J34" s="1003"/>
      <c r="K34" s="1003"/>
      <c r="L34" s="1004"/>
    </row>
    <row r="35" spans="1:16" ht="336.75" customHeight="1" x14ac:dyDescent="0.2">
      <c r="A35" s="837">
        <v>21</v>
      </c>
      <c r="B35" s="839" t="s">
        <v>1839</v>
      </c>
      <c r="C35" s="840"/>
      <c r="D35" s="1005" t="s">
        <v>2215</v>
      </c>
      <c r="E35" s="1005"/>
      <c r="F35" s="1005"/>
      <c r="G35" s="1005"/>
      <c r="H35" s="1005"/>
      <c r="I35" s="1005"/>
      <c r="J35" s="1005"/>
      <c r="K35" s="1005"/>
      <c r="L35" s="1006"/>
      <c r="N35" s="99" t="s">
        <v>1805</v>
      </c>
    </row>
    <row r="36" spans="1:16" ht="120.75" customHeight="1" thickBot="1" x14ac:dyDescent="0.25">
      <c r="A36" s="838"/>
      <c r="B36" s="841"/>
      <c r="C36" s="842"/>
      <c r="D36" s="1002" t="s">
        <v>2216</v>
      </c>
      <c r="E36" s="1003"/>
      <c r="F36" s="1003"/>
      <c r="G36" s="1003"/>
      <c r="H36" s="1003"/>
      <c r="I36" s="1003"/>
      <c r="J36" s="1003"/>
      <c r="K36" s="1003"/>
      <c r="L36" s="1004"/>
    </row>
    <row r="37" spans="1:16" ht="263.25" hidden="1" customHeight="1" outlineLevel="1" x14ac:dyDescent="0.2">
      <c r="A37" s="135" t="s">
        <v>2047</v>
      </c>
      <c r="B37" s="549" t="s">
        <v>2048</v>
      </c>
      <c r="C37" s="549"/>
      <c r="D37" s="996" t="s">
        <v>2217</v>
      </c>
      <c r="E37" s="996"/>
      <c r="F37" s="996"/>
      <c r="G37" s="996"/>
      <c r="H37" s="996"/>
      <c r="I37" s="996"/>
      <c r="J37" s="996"/>
      <c r="K37" s="996"/>
      <c r="L37" s="997"/>
      <c r="N37" s="99" t="s">
        <v>2050</v>
      </c>
    </row>
    <row r="38" spans="1:16" ht="87" hidden="1" customHeight="1" outlineLevel="1" thickBot="1" x14ac:dyDescent="0.25">
      <c r="A38" s="136" t="s">
        <v>2051</v>
      </c>
      <c r="B38" s="552" t="s">
        <v>2052</v>
      </c>
      <c r="C38" s="552"/>
      <c r="D38" s="998" t="s">
        <v>2218</v>
      </c>
      <c r="E38" s="998"/>
      <c r="F38" s="998"/>
      <c r="G38" s="998"/>
      <c r="H38" s="998"/>
      <c r="I38" s="998"/>
      <c r="J38" s="998"/>
      <c r="K38" s="998"/>
      <c r="L38" s="999"/>
      <c r="N38" s="99" t="s">
        <v>2054</v>
      </c>
    </row>
    <row r="39" spans="1:16" ht="13.5" collapsed="1" thickBot="1" x14ac:dyDescent="0.25">
      <c r="A39" s="508"/>
      <c r="B39" s="508"/>
      <c r="C39" s="508"/>
      <c r="D39" s="508"/>
      <c r="E39" s="508"/>
      <c r="F39" s="508"/>
      <c r="G39" s="508"/>
      <c r="H39" s="508"/>
      <c r="I39" s="508"/>
      <c r="J39" s="508"/>
      <c r="K39" s="508"/>
      <c r="L39" s="508"/>
    </row>
    <row r="40" spans="1:16" ht="33.75" customHeight="1" thickBot="1" x14ac:dyDescent="0.25">
      <c r="A40" s="113">
        <v>22</v>
      </c>
      <c r="B40" s="537" t="s">
        <v>1944</v>
      </c>
      <c r="C40" s="537"/>
      <c r="D40" s="538" t="s">
        <v>1945</v>
      </c>
      <c r="E40" s="538"/>
      <c r="F40" s="1000" t="s">
        <v>2008</v>
      </c>
      <c r="G40" s="1001"/>
      <c r="H40" s="541" t="s">
        <v>1946</v>
      </c>
      <c r="I40" s="542"/>
      <c r="J40" s="575" t="s">
        <v>2219</v>
      </c>
      <c r="K40" s="575"/>
      <c r="L40" s="575"/>
      <c r="N40" s="99" t="s">
        <v>1840</v>
      </c>
    </row>
    <row r="41" spans="1:16" ht="45.75" customHeight="1" thickBot="1" x14ac:dyDescent="0.25">
      <c r="A41" s="127">
        <v>23</v>
      </c>
      <c r="B41" s="532" t="s">
        <v>1947</v>
      </c>
      <c r="C41" s="533"/>
      <c r="D41" s="575" t="s">
        <v>2056</v>
      </c>
      <c r="E41" s="575"/>
      <c r="F41" s="575"/>
      <c r="G41" s="575"/>
      <c r="H41" s="575"/>
      <c r="I41" s="575"/>
      <c r="J41" s="575"/>
      <c r="K41" s="575"/>
      <c r="L41" s="576"/>
      <c r="N41" s="99" t="s">
        <v>1841</v>
      </c>
    </row>
    <row r="42" spans="1:16" ht="15" customHeight="1" thickBot="1" x14ac:dyDescent="0.25">
      <c r="A42" s="508"/>
      <c r="B42" s="508"/>
      <c r="C42" s="508"/>
      <c r="D42" s="508"/>
      <c r="E42" s="508"/>
      <c r="F42" s="508"/>
      <c r="G42" s="508"/>
      <c r="H42" s="508"/>
      <c r="I42" s="508"/>
      <c r="J42" s="508"/>
      <c r="K42" s="508"/>
      <c r="L42" s="508"/>
    </row>
    <row r="43" spans="1:16" ht="30" customHeight="1" x14ac:dyDescent="0.2">
      <c r="A43" s="536" t="s">
        <v>1842</v>
      </c>
      <c r="B43" s="527"/>
      <c r="C43" s="527"/>
      <c r="D43" s="85" t="s">
        <v>1843</v>
      </c>
      <c r="E43" s="85">
        <v>2017</v>
      </c>
      <c r="F43" s="85">
        <v>2018</v>
      </c>
      <c r="G43" s="85">
        <v>2019</v>
      </c>
      <c r="H43" s="85">
        <v>2020</v>
      </c>
      <c r="I43" s="85">
        <v>2021</v>
      </c>
      <c r="J43" s="85">
        <v>2022</v>
      </c>
      <c r="K43" s="85">
        <v>2023</v>
      </c>
      <c r="L43" s="86" t="s">
        <v>1844</v>
      </c>
    </row>
    <row r="44" spans="1:16" ht="37.5" customHeight="1" x14ac:dyDescent="0.2">
      <c r="A44" s="122">
        <v>24</v>
      </c>
      <c r="B44" s="524" t="s">
        <v>1845</v>
      </c>
      <c r="C44" s="524"/>
      <c r="D44" s="111">
        <v>1411989.99</v>
      </c>
      <c r="E44" s="342">
        <v>0</v>
      </c>
      <c r="F44" s="111">
        <v>1150000</v>
      </c>
      <c r="G44" s="312">
        <v>0</v>
      </c>
      <c r="H44" s="312">
        <v>0</v>
      </c>
      <c r="I44" s="312">
        <v>0</v>
      </c>
      <c r="J44" s="312">
        <v>0</v>
      </c>
      <c r="K44" s="312">
        <v>0</v>
      </c>
      <c r="L44" s="338">
        <f>SUM(D44:K44)</f>
        <v>2561989.9900000002</v>
      </c>
      <c r="N44" s="99" t="s">
        <v>1846</v>
      </c>
    </row>
    <row r="45" spans="1:16" ht="37.5" customHeight="1" x14ac:dyDescent="0.2">
      <c r="A45" s="122">
        <v>25</v>
      </c>
      <c r="B45" s="524" t="s">
        <v>1847</v>
      </c>
      <c r="C45" s="524"/>
      <c r="D45" s="190">
        <v>0</v>
      </c>
      <c r="E45" s="190">
        <v>0</v>
      </c>
      <c r="F45" s="111">
        <v>1150000</v>
      </c>
      <c r="G45" s="312">
        <v>0</v>
      </c>
      <c r="H45" s="312">
        <v>0</v>
      </c>
      <c r="I45" s="312">
        <v>0</v>
      </c>
      <c r="J45" s="312">
        <v>0</v>
      </c>
      <c r="K45" s="312">
        <v>0</v>
      </c>
      <c r="L45" s="338">
        <f>SUM(D45:K45)</f>
        <v>1150000</v>
      </c>
      <c r="N45" s="99" t="s">
        <v>1848</v>
      </c>
      <c r="P45" s="273"/>
    </row>
    <row r="46" spans="1:16" ht="37.5" hidden="1" customHeight="1" outlineLevel="1" x14ac:dyDescent="0.2">
      <c r="A46" s="137" t="s">
        <v>2057</v>
      </c>
      <c r="B46" s="523" t="s">
        <v>2058</v>
      </c>
      <c r="C46" s="523"/>
      <c r="D46" s="190">
        <v>0</v>
      </c>
      <c r="E46" s="190">
        <v>0</v>
      </c>
      <c r="F46" s="111">
        <v>1150000</v>
      </c>
      <c r="G46" s="312">
        <v>0</v>
      </c>
      <c r="H46" s="312">
        <v>0</v>
      </c>
      <c r="I46" s="312">
        <v>0</v>
      </c>
      <c r="J46" s="312">
        <v>0</v>
      </c>
      <c r="K46" s="312">
        <v>0</v>
      </c>
      <c r="L46" s="338">
        <f>SUM(D46:K46)</f>
        <v>1150000</v>
      </c>
      <c r="N46" s="99" t="s">
        <v>2059</v>
      </c>
    </row>
    <row r="47" spans="1:16" ht="37.5" customHeight="1" collapsed="1" x14ac:dyDescent="0.2">
      <c r="A47" s="122">
        <v>26</v>
      </c>
      <c r="B47" s="524" t="s">
        <v>1849</v>
      </c>
      <c r="C47" s="524"/>
      <c r="D47" s="190">
        <v>0</v>
      </c>
      <c r="E47" s="190">
        <v>0</v>
      </c>
      <c r="F47" s="111">
        <v>920000</v>
      </c>
      <c r="G47" s="312">
        <v>0</v>
      </c>
      <c r="H47" s="312">
        <v>0</v>
      </c>
      <c r="I47" s="312">
        <v>0</v>
      </c>
      <c r="J47" s="312">
        <v>0</v>
      </c>
      <c r="K47" s="312">
        <v>0</v>
      </c>
      <c r="L47" s="338">
        <f>SUM(D47:K47)</f>
        <v>920000</v>
      </c>
      <c r="N47" s="99" t="s">
        <v>1850</v>
      </c>
    </row>
    <row r="48" spans="1:16" ht="37.5" customHeight="1" thickBot="1" x14ac:dyDescent="0.25">
      <c r="A48" s="127">
        <v>27</v>
      </c>
      <c r="B48" s="525" t="s">
        <v>1851</v>
      </c>
      <c r="C48" s="525"/>
      <c r="D48" s="112">
        <v>0</v>
      </c>
      <c r="E48" s="112">
        <v>0</v>
      </c>
      <c r="F48" s="112">
        <f t="shared" ref="F48" si="0">F47/F45</f>
        <v>0.8</v>
      </c>
      <c r="G48" s="112">
        <v>0</v>
      </c>
      <c r="H48" s="112">
        <v>0</v>
      </c>
      <c r="I48" s="112">
        <v>0</v>
      </c>
      <c r="J48" s="112">
        <v>0</v>
      </c>
      <c r="K48" s="112">
        <v>0</v>
      </c>
      <c r="L48" s="196">
        <f>L47/L45</f>
        <v>0.8</v>
      </c>
      <c r="N48" s="99" t="s">
        <v>1805</v>
      </c>
    </row>
    <row r="49" spans="1:14" ht="6.75" customHeight="1" thickBot="1" x14ac:dyDescent="0.25">
      <c r="A49" s="526"/>
      <c r="B49" s="526"/>
      <c r="C49" s="526"/>
      <c r="D49" s="526"/>
      <c r="E49" s="526"/>
      <c r="F49" s="526"/>
      <c r="G49" s="526"/>
      <c r="H49" s="526"/>
      <c r="I49" s="526"/>
      <c r="J49" s="526"/>
      <c r="K49" s="526"/>
      <c r="L49" s="526"/>
    </row>
    <row r="50" spans="1:14" ht="30" customHeight="1" x14ac:dyDescent="0.2">
      <c r="A50" s="993">
        <v>28</v>
      </c>
      <c r="B50" s="527" t="s">
        <v>1852</v>
      </c>
      <c r="C50" s="527"/>
      <c r="D50" s="527"/>
      <c r="E50" s="527"/>
      <c r="F50" s="527"/>
      <c r="G50" s="527"/>
      <c r="H50" s="527"/>
      <c r="I50" s="527"/>
      <c r="J50" s="527"/>
      <c r="K50" s="527"/>
      <c r="L50" s="528"/>
      <c r="N50" s="99" t="s">
        <v>1805</v>
      </c>
    </row>
    <row r="51" spans="1:14" ht="30" customHeight="1" x14ac:dyDescent="0.2">
      <c r="A51" s="994"/>
      <c r="B51" s="529" t="s">
        <v>1853</v>
      </c>
      <c r="C51" s="529"/>
      <c r="D51" s="516" t="s">
        <v>1854</v>
      </c>
      <c r="E51" s="530"/>
      <c r="F51" s="530"/>
      <c r="G51" s="530"/>
      <c r="H51" s="530"/>
      <c r="I51" s="530"/>
      <c r="J51" s="517"/>
      <c r="K51" s="516" t="s">
        <v>1855</v>
      </c>
      <c r="L51" s="531"/>
    </row>
    <row r="52" spans="1:14" ht="30" customHeight="1" x14ac:dyDescent="0.2">
      <c r="A52" s="994"/>
      <c r="B52" s="992" t="s">
        <v>2220</v>
      </c>
      <c r="C52" s="992"/>
      <c r="D52" s="985" t="s">
        <v>2221</v>
      </c>
      <c r="E52" s="986"/>
      <c r="F52" s="986"/>
      <c r="G52" s="986"/>
      <c r="H52" s="986"/>
      <c r="I52" s="986"/>
      <c r="J52" s="987"/>
      <c r="K52" s="988">
        <v>575055.99</v>
      </c>
      <c r="L52" s="989"/>
    </row>
    <row r="53" spans="1:14" ht="30" customHeight="1" x14ac:dyDescent="0.2">
      <c r="A53" s="994"/>
      <c r="B53" s="990" t="s">
        <v>2222</v>
      </c>
      <c r="C53" s="991"/>
      <c r="D53" s="985" t="s">
        <v>2223</v>
      </c>
      <c r="E53" s="986"/>
      <c r="F53" s="986"/>
      <c r="G53" s="986"/>
      <c r="H53" s="986"/>
      <c r="I53" s="986"/>
      <c r="J53" s="987"/>
      <c r="K53" s="231"/>
      <c r="L53" s="232">
        <v>836934</v>
      </c>
    </row>
    <row r="54" spans="1:14" ht="30" customHeight="1" x14ac:dyDescent="0.2">
      <c r="A54" s="994"/>
      <c r="B54" s="992" t="s">
        <v>2220</v>
      </c>
      <c r="C54" s="992"/>
      <c r="D54" s="985" t="s">
        <v>2224</v>
      </c>
      <c r="E54" s="986"/>
      <c r="F54" s="986"/>
      <c r="G54" s="986"/>
      <c r="H54" s="986"/>
      <c r="I54" s="986"/>
      <c r="J54" s="987"/>
      <c r="K54" s="231"/>
      <c r="L54" s="232">
        <v>1150000</v>
      </c>
    </row>
    <row r="55" spans="1:14" ht="30" customHeight="1" thickBot="1" x14ac:dyDescent="0.25">
      <c r="A55" s="995"/>
      <c r="B55" s="980" t="s">
        <v>2225</v>
      </c>
      <c r="C55" s="980"/>
      <c r="D55" s="981" t="s">
        <v>2226</v>
      </c>
      <c r="E55" s="981"/>
      <c r="F55" s="981"/>
      <c r="G55" s="981"/>
      <c r="H55" s="981"/>
      <c r="I55" s="981"/>
      <c r="J55" s="981"/>
      <c r="K55" s="982">
        <v>691</v>
      </c>
      <c r="L55" s="983"/>
    </row>
    <row r="56" spans="1:14" ht="15" customHeight="1" thickBot="1" x14ac:dyDescent="0.25">
      <c r="A56" s="984"/>
      <c r="B56" s="984"/>
      <c r="C56" s="984"/>
      <c r="D56" s="984"/>
      <c r="E56" s="984"/>
      <c r="F56" s="984"/>
      <c r="G56" s="984"/>
      <c r="H56" s="984"/>
      <c r="I56" s="984"/>
      <c r="J56" s="984"/>
      <c r="K56" s="984"/>
      <c r="L56" s="984"/>
    </row>
    <row r="57" spans="1:14" ht="30" customHeight="1" x14ac:dyDescent="0.2">
      <c r="A57" s="509">
        <v>29</v>
      </c>
      <c r="B57" s="511" t="s">
        <v>1948</v>
      </c>
      <c r="C57" s="511"/>
      <c r="D57" s="511"/>
      <c r="E57" s="511"/>
      <c r="F57" s="511"/>
      <c r="G57" s="511"/>
      <c r="H57" s="511"/>
      <c r="I57" s="511"/>
      <c r="J57" s="511"/>
      <c r="K57" s="511"/>
      <c r="L57" s="512"/>
      <c r="N57" s="99" t="s">
        <v>1856</v>
      </c>
    </row>
    <row r="58" spans="1:14" ht="42.75" customHeight="1" x14ac:dyDescent="0.2">
      <c r="A58" s="510"/>
      <c r="B58" s="513" t="s">
        <v>1857</v>
      </c>
      <c r="C58" s="514"/>
      <c r="D58" s="515"/>
      <c r="E58" s="513" t="s">
        <v>1858</v>
      </c>
      <c r="F58" s="515"/>
      <c r="G58" s="513" t="s">
        <v>1859</v>
      </c>
      <c r="H58" s="515"/>
      <c r="I58" s="516" t="s">
        <v>1860</v>
      </c>
      <c r="J58" s="517"/>
      <c r="K58" s="496" t="s">
        <v>1861</v>
      </c>
      <c r="L58" s="497"/>
    </row>
    <row r="59" spans="1:14" ht="42.75" hidden="1" customHeight="1" outlineLevel="1" x14ac:dyDescent="0.2">
      <c r="A59" s="510"/>
      <c r="B59" s="498"/>
      <c r="C59" s="499"/>
      <c r="D59" s="500"/>
      <c r="E59" s="140"/>
      <c r="F59" s="141"/>
      <c r="G59" s="140"/>
      <c r="H59" s="141"/>
      <c r="I59" s="142" t="s">
        <v>2068</v>
      </c>
      <c r="J59" s="143" t="s">
        <v>2069</v>
      </c>
      <c r="K59" s="140"/>
      <c r="L59" s="144"/>
    </row>
    <row r="60" spans="1:14" ht="31.5" customHeight="1" collapsed="1" x14ac:dyDescent="0.2">
      <c r="A60" s="510"/>
      <c r="B60" s="480" t="s">
        <v>1862</v>
      </c>
      <c r="C60" s="481"/>
      <c r="D60" s="482"/>
      <c r="E60" s="483" t="s">
        <v>1863</v>
      </c>
      <c r="F60" s="484"/>
      <c r="G60" s="483" t="s">
        <v>1864</v>
      </c>
      <c r="H60" s="484"/>
      <c r="I60" s="233">
        <v>0</v>
      </c>
      <c r="J60" s="146">
        <v>16652</v>
      </c>
      <c r="K60" s="485">
        <v>231666</v>
      </c>
      <c r="L60" s="486"/>
    </row>
    <row r="61" spans="1:14" ht="31.5" hidden="1" customHeight="1" outlineLevel="1" x14ac:dyDescent="0.2">
      <c r="A61" s="510"/>
      <c r="B61" s="487" t="s">
        <v>2070</v>
      </c>
      <c r="C61" s="488"/>
      <c r="D61" s="489"/>
      <c r="E61" s="483" t="s">
        <v>1863</v>
      </c>
      <c r="F61" s="484"/>
      <c r="G61" s="483" t="s">
        <v>1864</v>
      </c>
      <c r="H61" s="484"/>
      <c r="I61" s="234">
        <v>0</v>
      </c>
      <c r="J61" s="146">
        <v>350</v>
      </c>
      <c r="K61" s="485" t="s">
        <v>1865</v>
      </c>
      <c r="L61" s="486"/>
    </row>
    <row r="62" spans="1:14" ht="41.25" customHeight="1" collapsed="1" x14ac:dyDescent="0.2">
      <c r="A62" s="510"/>
      <c r="B62" s="480" t="s">
        <v>1866</v>
      </c>
      <c r="C62" s="481"/>
      <c r="D62" s="482"/>
      <c r="E62" s="483" t="s">
        <v>1867</v>
      </c>
      <c r="F62" s="484"/>
      <c r="G62" s="483" t="s">
        <v>1868</v>
      </c>
      <c r="H62" s="484"/>
      <c r="I62" s="235">
        <v>0</v>
      </c>
      <c r="J62" s="148">
        <v>1</v>
      </c>
      <c r="K62" s="483">
        <v>12</v>
      </c>
      <c r="L62" s="490"/>
    </row>
    <row r="63" spans="1:14" ht="51.75" customHeight="1" x14ac:dyDescent="0.2">
      <c r="A63" s="510"/>
      <c r="B63" s="480" t="s">
        <v>1869</v>
      </c>
      <c r="C63" s="481"/>
      <c r="D63" s="482"/>
      <c r="E63" s="483" t="s">
        <v>1867</v>
      </c>
      <c r="F63" s="484"/>
      <c r="G63" s="483" t="s">
        <v>1868</v>
      </c>
      <c r="H63" s="484"/>
      <c r="I63" s="235">
        <v>0</v>
      </c>
      <c r="J63" s="148">
        <v>1</v>
      </c>
      <c r="K63" s="483">
        <v>12</v>
      </c>
      <c r="L63" s="490"/>
    </row>
    <row r="64" spans="1:14" ht="27.75" customHeight="1" x14ac:dyDescent="0.2">
      <c r="A64" s="510"/>
      <c r="B64" s="480" t="s">
        <v>1870</v>
      </c>
      <c r="C64" s="481"/>
      <c r="D64" s="482"/>
      <c r="E64" s="483" t="s">
        <v>1867</v>
      </c>
      <c r="F64" s="484"/>
      <c r="G64" s="483" t="s">
        <v>1871</v>
      </c>
      <c r="H64" s="484"/>
      <c r="I64" s="236">
        <v>0</v>
      </c>
      <c r="J64" s="202">
        <v>1725055.99</v>
      </c>
      <c r="K64" s="485">
        <v>89000000</v>
      </c>
      <c r="L64" s="486"/>
    </row>
    <row r="65" spans="1:12" ht="41.25" customHeight="1" x14ac:dyDescent="0.2">
      <c r="A65" s="510"/>
      <c r="B65" s="480" t="s">
        <v>1872</v>
      </c>
      <c r="C65" s="481"/>
      <c r="D65" s="482"/>
      <c r="E65" s="483" t="s">
        <v>1863</v>
      </c>
      <c r="F65" s="484"/>
      <c r="G65" s="483" t="s">
        <v>1873</v>
      </c>
      <c r="H65" s="484"/>
      <c r="I65" s="237">
        <v>0</v>
      </c>
      <c r="J65" s="150">
        <v>0</v>
      </c>
      <c r="K65" s="485" t="s">
        <v>1865</v>
      </c>
      <c r="L65" s="486"/>
    </row>
    <row r="66" spans="1:12" ht="30" customHeight="1" x14ac:dyDescent="0.2">
      <c r="A66" s="510"/>
      <c r="B66" s="480" t="s">
        <v>1874</v>
      </c>
      <c r="C66" s="481"/>
      <c r="D66" s="482"/>
      <c r="E66" s="483" t="s">
        <v>1863</v>
      </c>
      <c r="F66" s="484"/>
      <c r="G66" s="483" t="s">
        <v>1873</v>
      </c>
      <c r="H66" s="484"/>
      <c r="I66" s="237">
        <v>0</v>
      </c>
      <c r="J66" s="150">
        <v>0</v>
      </c>
      <c r="K66" s="485" t="s">
        <v>1865</v>
      </c>
      <c r="L66" s="486"/>
    </row>
    <row r="67" spans="1:12" ht="41.25" customHeight="1" thickBot="1" x14ac:dyDescent="0.25">
      <c r="A67" s="510"/>
      <c r="B67" s="491" t="s">
        <v>1875</v>
      </c>
      <c r="C67" s="492"/>
      <c r="D67" s="493"/>
      <c r="E67" s="494" t="s">
        <v>1867</v>
      </c>
      <c r="F67" s="495"/>
      <c r="G67" s="494" t="s">
        <v>1868</v>
      </c>
      <c r="H67" s="495"/>
      <c r="I67" s="238">
        <v>0</v>
      </c>
      <c r="J67" s="152">
        <v>1</v>
      </c>
      <c r="K67" s="485" t="s">
        <v>1865</v>
      </c>
      <c r="L67" s="486"/>
    </row>
    <row r="68" spans="1:12" ht="15" customHeight="1" thickBot="1" x14ac:dyDescent="0.25">
      <c r="A68" s="476"/>
      <c r="B68" s="476"/>
      <c r="C68" s="476"/>
      <c r="D68" s="476"/>
      <c r="E68" s="476"/>
      <c r="F68" s="476"/>
      <c r="G68" s="476"/>
      <c r="H68" s="476"/>
      <c r="I68" s="476"/>
      <c r="J68" s="476"/>
      <c r="K68" s="476"/>
      <c r="L68" s="476"/>
    </row>
    <row r="69" spans="1:12" ht="30" customHeight="1" thickBot="1" x14ac:dyDescent="0.25">
      <c r="A69" s="87">
        <v>30</v>
      </c>
      <c r="B69" s="477" t="s">
        <v>1876</v>
      </c>
      <c r="C69" s="477"/>
      <c r="D69" s="478" t="s">
        <v>1877</v>
      </c>
      <c r="E69" s="478"/>
      <c r="F69" s="478"/>
      <c r="G69" s="478"/>
      <c r="H69" s="478"/>
      <c r="I69" s="478"/>
      <c r="J69" s="478"/>
      <c r="K69" s="478"/>
      <c r="L69" s="479"/>
    </row>
    <row r="97" spans="1:1" x14ac:dyDescent="0.2">
      <c r="A97" s="102" t="s">
        <v>1878</v>
      </c>
    </row>
    <row r="98" spans="1:1" x14ac:dyDescent="0.2">
      <c r="A98" s="102" t="s">
        <v>14</v>
      </c>
    </row>
    <row r="99" spans="1:1" x14ac:dyDescent="0.2">
      <c r="A99" s="102" t="s">
        <v>1879</v>
      </c>
    </row>
    <row r="100" spans="1:1" x14ac:dyDescent="0.2">
      <c r="A100" s="102" t="s">
        <v>1880</v>
      </c>
    </row>
    <row r="101" spans="1:1" x14ac:dyDescent="0.2">
      <c r="A101" s="102" t="s">
        <v>1881</v>
      </c>
    </row>
    <row r="102" spans="1:1" x14ac:dyDescent="0.2">
      <c r="A102" s="102" t="s">
        <v>1882</v>
      </c>
    </row>
    <row r="103" spans="1:1" x14ac:dyDescent="0.2">
      <c r="A103" s="102" t="s">
        <v>1883</v>
      </c>
    </row>
    <row r="104" spans="1:1" x14ac:dyDescent="0.2">
      <c r="A104" s="102" t="s">
        <v>1884</v>
      </c>
    </row>
    <row r="105" spans="1:1" x14ac:dyDescent="0.2">
      <c r="A105" s="102" t="s">
        <v>1885</v>
      </c>
    </row>
    <row r="106" spans="1:1" x14ac:dyDescent="0.2">
      <c r="A106" s="102" t="s">
        <v>1886</v>
      </c>
    </row>
    <row r="107" spans="1:1" x14ac:dyDescent="0.2">
      <c r="A107" s="102" t="s">
        <v>1887</v>
      </c>
    </row>
    <row r="108" spans="1:1" x14ac:dyDescent="0.2">
      <c r="A108" s="102" t="s">
        <v>1888</v>
      </c>
    </row>
    <row r="109" spans="1:1" x14ac:dyDescent="0.2">
      <c r="A109" s="102" t="s">
        <v>1889</v>
      </c>
    </row>
    <row r="110" spans="1:1" x14ac:dyDescent="0.2">
      <c r="A110" s="102" t="s">
        <v>1890</v>
      </c>
    </row>
    <row r="111" spans="1:1" x14ac:dyDescent="0.2">
      <c r="A111" s="102" t="s">
        <v>1891</v>
      </c>
    </row>
    <row r="112" spans="1:1" x14ac:dyDescent="0.2">
      <c r="A112" s="102" t="s">
        <v>1892</v>
      </c>
    </row>
    <row r="113" spans="1:1" x14ac:dyDescent="0.2">
      <c r="A113" s="102" t="s">
        <v>1893</v>
      </c>
    </row>
    <row r="114" spans="1:1" x14ac:dyDescent="0.2">
      <c r="A114" s="102" t="s">
        <v>1894</v>
      </c>
    </row>
    <row r="115" spans="1:1" ht="15" x14ac:dyDescent="0.25">
      <c r="A115" s="97"/>
    </row>
    <row r="116" spans="1:1" ht="15" x14ac:dyDescent="0.25">
      <c r="A116" s="97"/>
    </row>
    <row r="117" spans="1:1" x14ac:dyDescent="0.2">
      <c r="A117" s="88" t="s">
        <v>1895</v>
      </c>
    </row>
    <row r="118" spans="1:1" x14ac:dyDescent="0.2">
      <c r="A118" s="88" t="s">
        <v>1896</v>
      </c>
    </row>
    <row r="119" spans="1:1" x14ac:dyDescent="0.2">
      <c r="A119" s="88" t="s">
        <v>1822</v>
      </c>
    </row>
    <row r="120" spans="1:1" x14ac:dyDescent="0.2">
      <c r="A120" s="88" t="s">
        <v>1897</v>
      </c>
    </row>
    <row r="121" spans="1:1" ht="15" x14ac:dyDescent="0.25">
      <c r="A121" s="97"/>
    </row>
    <row r="122" spans="1:1" ht="15" x14ac:dyDescent="0.25">
      <c r="A122" s="97"/>
    </row>
    <row r="123" spans="1:1" x14ac:dyDescent="0.2">
      <c r="A123" s="102" t="s">
        <v>1898</v>
      </c>
    </row>
    <row r="124" spans="1:1" x14ac:dyDescent="0.2">
      <c r="A124" s="102" t="s">
        <v>1899</v>
      </c>
    </row>
    <row r="125" spans="1:1" x14ac:dyDescent="0.2">
      <c r="A125" s="102" t="s">
        <v>1900</v>
      </c>
    </row>
    <row r="126" spans="1:1" x14ac:dyDescent="0.2">
      <c r="A126" s="102" t="s">
        <v>1901</v>
      </c>
    </row>
    <row r="127" spans="1:1" x14ac:dyDescent="0.2">
      <c r="A127" s="102" t="s">
        <v>1902</v>
      </c>
    </row>
    <row r="128" spans="1:1" x14ac:dyDescent="0.2">
      <c r="A128" s="102" t="s">
        <v>1903</v>
      </c>
    </row>
    <row r="129" spans="1:1" x14ac:dyDescent="0.2">
      <c r="A129" s="102" t="s">
        <v>1904</v>
      </c>
    </row>
    <row r="130" spans="1:1" x14ac:dyDescent="0.2">
      <c r="A130" s="102" t="s">
        <v>1905</v>
      </c>
    </row>
    <row r="131" spans="1:1" x14ac:dyDescent="0.2">
      <c r="A131" s="102" t="s">
        <v>1906</v>
      </c>
    </row>
    <row r="132" spans="1:1" x14ac:dyDescent="0.2">
      <c r="A132" s="102" t="s">
        <v>1907</v>
      </c>
    </row>
    <row r="133" spans="1:1" x14ac:dyDescent="0.2">
      <c r="A133" s="102" t="s">
        <v>1908</v>
      </c>
    </row>
    <row r="134" spans="1:1" x14ac:dyDescent="0.2">
      <c r="A134" s="102" t="s">
        <v>1824</v>
      </c>
    </row>
    <row r="135" spans="1:1" x14ac:dyDescent="0.2">
      <c r="A135" s="102" t="s">
        <v>1909</v>
      </c>
    </row>
    <row r="136" spans="1:1" x14ac:dyDescent="0.2">
      <c r="A136" s="102" t="s">
        <v>1910</v>
      </c>
    </row>
    <row r="137" spans="1:1" x14ac:dyDescent="0.2">
      <c r="A137" s="102" t="s">
        <v>1911</v>
      </c>
    </row>
    <row r="138" spans="1:1" x14ac:dyDescent="0.2">
      <c r="A138" s="102" t="s">
        <v>1912</v>
      </c>
    </row>
    <row r="139" spans="1:1" x14ac:dyDescent="0.2">
      <c r="A139" s="102" t="s">
        <v>1913</v>
      </c>
    </row>
    <row r="140" spans="1:1" x14ac:dyDescent="0.2">
      <c r="A140" s="102" t="s">
        <v>1914</v>
      </c>
    </row>
    <row r="141" spans="1:1" x14ac:dyDescent="0.2">
      <c r="A141" s="102" t="s">
        <v>1915</v>
      </c>
    </row>
    <row r="142" spans="1:1" x14ac:dyDescent="0.2">
      <c r="A142" s="102" t="s">
        <v>1916</v>
      </c>
    </row>
    <row r="143" spans="1:1" x14ac:dyDescent="0.2">
      <c r="A143" s="102" t="s">
        <v>1917</v>
      </c>
    </row>
    <row r="144" spans="1:1" x14ac:dyDescent="0.2">
      <c r="A144" s="102" t="s">
        <v>1918</v>
      </c>
    </row>
    <row r="145" spans="1:1" x14ac:dyDescent="0.2">
      <c r="A145" s="102" t="s">
        <v>1919</v>
      </c>
    </row>
    <row r="146" spans="1:1" x14ac:dyDescent="0.2">
      <c r="A146" s="102" t="s">
        <v>1920</v>
      </c>
    </row>
    <row r="147" spans="1:1" x14ac:dyDescent="0.2">
      <c r="A147" s="102" t="s">
        <v>1921</v>
      </c>
    </row>
    <row r="148" spans="1:1" x14ac:dyDescent="0.2">
      <c r="A148" s="102" t="s">
        <v>1922</v>
      </c>
    </row>
    <row r="149" spans="1:1" x14ac:dyDescent="0.2">
      <c r="A149" s="102" t="s">
        <v>1923</v>
      </c>
    </row>
    <row r="150" spans="1:1" x14ac:dyDescent="0.2">
      <c r="A150" s="102" t="s">
        <v>1924</v>
      </c>
    </row>
    <row r="151" spans="1:1" x14ac:dyDescent="0.2">
      <c r="A151" s="102" t="s">
        <v>1925</v>
      </c>
    </row>
    <row r="152" spans="1:1" x14ac:dyDescent="0.2">
      <c r="A152" s="102" t="s">
        <v>1926</v>
      </c>
    </row>
    <row r="153" spans="1:1" x14ac:dyDescent="0.2">
      <c r="A153" s="102" t="s">
        <v>1927</v>
      </c>
    </row>
    <row r="154" spans="1:1" x14ac:dyDescent="0.2">
      <c r="A154" s="102" t="s">
        <v>1928</v>
      </c>
    </row>
    <row r="155" spans="1:1" x14ac:dyDescent="0.2">
      <c r="A155" s="102" t="s">
        <v>1929</v>
      </c>
    </row>
    <row r="156" spans="1:1" x14ac:dyDescent="0.2">
      <c r="A156" s="102" t="s">
        <v>1930</v>
      </c>
    </row>
    <row r="157" spans="1:1" x14ac:dyDescent="0.2">
      <c r="A157" s="102" t="s">
        <v>1931</v>
      </c>
    </row>
    <row r="158" spans="1:1" x14ac:dyDescent="0.2">
      <c r="A158" s="102" t="s">
        <v>1932</v>
      </c>
    </row>
    <row r="159" spans="1:1" x14ac:dyDescent="0.2">
      <c r="A159" s="102" t="s">
        <v>1933</v>
      </c>
    </row>
    <row r="160" spans="1:1" ht="15" x14ac:dyDescent="0.25">
      <c r="A160" s="97"/>
    </row>
    <row r="161" spans="1:1" ht="15" x14ac:dyDescent="0.25">
      <c r="A161" s="97"/>
    </row>
    <row r="162" spans="1:1" x14ac:dyDescent="0.2">
      <c r="A162" s="103" t="s">
        <v>1826</v>
      </c>
    </row>
    <row r="163" spans="1:1" x14ac:dyDescent="0.2">
      <c r="A163" s="103" t="s">
        <v>1934</v>
      </c>
    </row>
    <row r="164" spans="1:1" ht="15" x14ac:dyDescent="0.25">
      <c r="A164" s="97"/>
    </row>
    <row r="165" spans="1:1" ht="15" x14ac:dyDescent="0.25">
      <c r="A165" s="97"/>
    </row>
    <row r="166" spans="1:1" x14ac:dyDescent="0.2">
      <c r="A166" s="103" t="s">
        <v>1935</v>
      </c>
    </row>
    <row r="167" spans="1:1" x14ac:dyDescent="0.2">
      <c r="A167" s="103" t="s">
        <v>1936</v>
      </c>
    </row>
    <row r="168" spans="1:1" x14ac:dyDescent="0.2">
      <c r="A168" s="103" t="s">
        <v>1828</v>
      </c>
    </row>
    <row r="169" spans="1:1" x14ac:dyDescent="0.2">
      <c r="A169" s="103" t="s">
        <v>1937</v>
      </c>
    </row>
    <row r="170" spans="1:1" ht="15" x14ac:dyDescent="0.25">
      <c r="A170" s="97"/>
    </row>
    <row r="171" spans="1:1" ht="15" x14ac:dyDescent="0.25">
      <c r="A171" s="97"/>
    </row>
    <row r="172" spans="1:1" x14ac:dyDescent="0.2">
      <c r="A172" s="103" t="s">
        <v>1938</v>
      </c>
    </row>
    <row r="173" spans="1:1" x14ac:dyDescent="0.2">
      <c r="A173" s="103" t="s">
        <v>1939</v>
      </c>
    </row>
    <row r="174" spans="1:1" x14ac:dyDescent="0.2">
      <c r="A174" s="103" t="s">
        <v>1830</v>
      </c>
    </row>
    <row r="175" spans="1:1" x14ac:dyDescent="0.2">
      <c r="A175" s="103" t="s">
        <v>1940</v>
      </c>
    </row>
    <row r="176" spans="1:1" x14ac:dyDescent="0.2">
      <c r="A176" s="103" t="s">
        <v>1941</v>
      </c>
    </row>
    <row r="177" spans="1:1" x14ac:dyDescent="0.2">
      <c r="A177" s="103" t="s">
        <v>1942</v>
      </c>
    </row>
  </sheetData>
  <autoFilter ref="N1:N180"/>
  <mergeCells count="148">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A27:A28"/>
    <mergeCell ref="B27:C28"/>
    <mergeCell ref="D27:L27"/>
    <mergeCell ref="D28:L28"/>
    <mergeCell ref="A22:L22"/>
    <mergeCell ref="B23:C23"/>
    <mergeCell ref="D23:L23"/>
    <mergeCell ref="B24:C24"/>
    <mergeCell ref="D24:L24"/>
    <mergeCell ref="B25:C25"/>
    <mergeCell ref="D25:L25"/>
    <mergeCell ref="A33:A34"/>
    <mergeCell ref="B33:C34"/>
    <mergeCell ref="D33:L33"/>
    <mergeCell ref="D34:L34"/>
    <mergeCell ref="A35:A36"/>
    <mergeCell ref="B35:C36"/>
    <mergeCell ref="D35:L35"/>
    <mergeCell ref="D36:L36"/>
    <mergeCell ref="B29:C29"/>
    <mergeCell ref="D29:L29"/>
    <mergeCell ref="B30:C30"/>
    <mergeCell ref="D30:L30"/>
    <mergeCell ref="A31:L31"/>
    <mergeCell ref="B32:C32"/>
    <mergeCell ref="D32:L32"/>
    <mergeCell ref="B41:C41"/>
    <mergeCell ref="D41:L41"/>
    <mergeCell ref="A42:L42"/>
    <mergeCell ref="A43:C43"/>
    <mergeCell ref="B44:C44"/>
    <mergeCell ref="B45:C45"/>
    <mergeCell ref="B37:C37"/>
    <mergeCell ref="D37:L37"/>
    <mergeCell ref="B38:C38"/>
    <mergeCell ref="D38:L38"/>
    <mergeCell ref="A39:L39"/>
    <mergeCell ref="B40:C40"/>
    <mergeCell ref="D40:E40"/>
    <mergeCell ref="F40:G40"/>
    <mergeCell ref="H40:I40"/>
    <mergeCell ref="J40:L40"/>
    <mergeCell ref="D52:J52"/>
    <mergeCell ref="K52:L52"/>
    <mergeCell ref="B53:C53"/>
    <mergeCell ref="D53:J53"/>
    <mergeCell ref="B54:C54"/>
    <mergeCell ref="D54:J54"/>
    <mergeCell ref="B46:C46"/>
    <mergeCell ref="B47:C47"/>
    <mergeCell ref="B48:C48"/>
    <mergeCell ref="A49:L49"/>
    <mergeCell ref="A50:A55"/>
    <mergeCell ref="B50:L50"/>
    <mergeCell ref="B51:C51"/>
    <mergeCell ref="D51:J51"/>
    <mergeCell ref="K51:L51"/>
    <mergeCell ref="B52:C52"/>
    <mergeCell ref="K58:L58"/>
    <mergeCell ref="B59:D59"/>
    <mergeCell ref="B60:D60"/>
    <mergeCell ref="E60:F60"/>
    <mergeCell ref="G60:H60"/>
    <mergeCell ref="K60:L60"/>
    <mergeCell ref="B55:C55"/>
    <mergeCell ref="D55:J55"/>
    <mergeCell ref="K55:L55"/>
    <mergeCell ref="A56:L56"/>
    <mergeCell ref="A57:A67"/>
    <mergeCell ref="B57:L57"/>
    <mergeCell ref="B58:D58"/>
    <mergeCell ref="E58:F58"/>
    <mergeCell ref="G58:H58"/>
    <mergeCell ref="I58:J58"/>
    <mergeCell ref="B63:D63"/>
    <mergeCell ref="E63:F63"/>
    <mergeCell ref="G63:H63"/>
    <mergeCell ref="K63:L63"/>
    <mergeCell ref="B64:D64"/>
    <mergeCell ref="E64:F64"/>
    <mergeCell ref="G64:H64"/>
    <mergeCell ref="K64:L64"/>
    <mergeCell ref="B61:D61"/>
    <mergeCell ref="E61:F61"/>
    <mergeCell ref="G61:H61"/>
    <mergeCell ref="K61:L61"/>
    <mergeCell ref="B62:D62"/>
    <mergeCell ref="E62:F62"/>
    <mergeCell ref="G62:H62"/>
    <mergeCell ref="K62:L62"/>
    <mergeCell ref="B67:D67"/>
    <mergeCell ref="E67:F67"/>
    <mergeCell ref="G67:H67"/>
    <mergeCell ref="K67:L67"/>
    <mergeCell ref="A68:L68"/>
    <mergeCell ref="B69:C69"/>
    <mergeCell ref="D69:L69"/>
    <mergeCell ref="B65:D65"/>
    <mergeCell ref="E65:F65"/>
    <mergeCell ref="G65:H65"/>
    <mergeCell ref="K65:L65"/>
    <mergeCell ref="B66:D66"/>
    <mergeCell ref="E66:F66"/>
    <mergeCell ref="G66:H66"/>
    <mergeCell ref="K66:L66"/>
  </mergeCells>
  <conditionalFormatting sqref="F40:G40">
    <cfRule type="containsText" dxfId="18" priority="4" stopIfTrue="1" operator="containsText" text="wybierz">
      <formula>NOT(ISERROR(SEARCH("wybierz",F40)))</formula>
    </cfRule>
  </conditionalFormatting>
  <conditionalFormatting sqref="D24:D26">
    <cfRule type="containsText" dxfId="17" priority="3" stopIfTrue="1" operator="containsText" text="wybierz">
      <formula>NOT(ISERROR(SEARCH("wybierz",D24)))</formula>
    </cfRule>
  </conditionalFormatting>
  <conditionalFormatting sqref="D27:D28">
    <cfRule type="containsText" dxfId="16" priority="2" stopIfTrue="1" operator="containsText" text="wybierz">
      <formula>NOT(ISERROR(SEARCH("wybierz",D27)))</formula>
    </cfRule>
  </conditionalFormatting>
  <conditionalFormatting sqref="D29">
    <cfRule type="containsText" dxfId="15" priority="1" stopIfTrue="1" operator="containsText" text="wybierz">
      <formula>NOT(ISERROR(SEARCH("wybierz",D29)))</formula>
    </cfRule>
  </conditionalFormatting>
  <dataValidations count="7">
    <dataValidation type="list" allowBlank="1" showInputMessage="1" showErrorMessage="1" sqref="D20:L20">
      <formula1>$A$117:$A$120</formula1>
    </dataValidation>
    <dataValidation type="list" allowBlank="1" showInputMessage="1" showErrorMessage="1" prompt="wybierz Program z listy" sqref="E12:L12">
      <formula1>$A$97:$A$114</formula1>
    </dataValidation>
    <dataValidation type="list" allowBlank="1" showInputMessage="1" showErrorMessage="1" prompt="wybierz PI z listy" sqref="D25:L25">
      <formula1>$A$172:$A$177</formula1>
    </dataValidation>
    <dataValidation allowBlank="1" showInputMessage="1" showErrorMessage="1" prompt="zgodnie z właściwym PO" sqref="E13:L15"/>
    <dataValidation type="list" allowBlank="1" showInputMessage="1" showErrorMessage="1" prompt="wybierz narzędzie PP" sqref="D21:L21">
      <formula1>$A$123:$A$159</formula1>
    </dataValidation>
    <dataValidation type="list" allowBlank="1" showInputMessage="1" showErrorMessage="1" prompt="wybierz fundusz" sqref="D23:L23">
      <formula1>$A$162:$A$163</formula1>
    </dataValidation>
    <dataValidation type="list" allowBlank="1" showInputMessage="1" showErrorMessage="1" prompt="wybierz Cel Tematyczny" sqref="D24:L24">
      <formula1>$A$166:$A$169</formula1>
    </dataValidation>
  </dataValidations>
  <pageMargins left="0.25" right="0.25" top="0.75" bottom="0.75" header="0.3" footer="0.3"/>
  <pageSetup paperSize="9" scale="71" fitToHeight="0" orientation="landscape" r:id="rId1"/>
  <headerFooter>
    <oddHeader>&amp;CZałącznik 1</oddHead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N176"/>
  <sheetViews>
    <sheetView view="pageBreakPreview" zoomScale="85" zoomScaleNormal="100" zoomScaleSheetLayoutView="85" workbookViewId="0">
      <selection activeCell="A3" sqref="A3:L3"/>
    </sheetView>
  </sheetViews>
  <sheetFormatPr defaultRowHeight="12.75" outlineLevelRow="1" x14ac:dyDescent="0.2"/>
  <cols>
    <col min="1" max="1" width="5.140625" style="99" customWidth="1"/>
    <col min="2" max="2" width="9.140625" style="99"/>
    <col min="3" max="3" width="17.28515625" style="99" customWidth="1"/>
    <col min="4" max="4" width="11.7109375" style="99" customWidth="1"/>
    <col min="5" max="5" width="9.7109375" style="99" customWidth="1"/>
    <col min="6" max="6" width="12.42578125" style="99" customWidth="1"/>
    <col min="7" max="7" width="9.7109375" style="99" customWidth="1"/>
    <col min="8" max="8" width="9.42578125" style="99" customWidth="1"/>
    <col min="9" max="11" width="9.7109375" style="99" customWidth="1"/>
    <col min="12" max="12" width="12.5703125" style="99" customWidth="1"/>
    <col min="13" max="13" width="9.140625" style="99"/>
    <col min="14" max="14" width="0" style="99" hidden="1" customWidth="1"/>
    <col min="15" max="16384" width="9.140625" style="99"/>
  </cols>
  <sheetData>
    <row r="1" spans="1:14" ht="41.25" customHeight="1" x14ac:dyDescent="0.2">
      <c r="A1" s="606" t="s">
        <v>1802</v>
      </c>
      <c r="B1" s="607"/>
      <c r="C1" s="607"/>
      <c r="D1" s="607"/>
      <c r="E1" s="607"/>
      <c r="F1" s="607"/>
      <c r="G1" s="607"/>
      <c r="H1" s="607"/>
      <c r="I1" s="607"/>
      <c r="J1" s="607"/>
      <c r="K1" s="607"/>
      <c r="L1" s="608"/>
      <c r="N1" s="99" t="s">
        <v>1803</v>
      </c>
    </row>
    <row r="2" spans="1:14" ht="30" customHeight="1" thickBot="1" x14ac:dyDescent="0.25">
      <c r="A2" s="100">
        <v>1</v>
      </c>
      <c r="B2" s="609" t="s">
        <v>1804</v>
      </c>
      <c r="C2" s="609"/>
      <c r="D2" s="609"/>
      <c r="E2" s="610"/>
      <c r="F2" s="611" t="s">
        <v>2320</v>
      </c>
      <c r="G2" s="611"/>
      <c r="H2" s="611"/>
      <c r="I2" s="611"/>
      <c r="J2" s="611"/>
      <c r="K2" s="611"/>
      <c r="L2" s="612"/>
      <c r="N2" s="99" t="s">
        <v>1805</v>
      </c>
    </row>
    <row r="3" spans="1:14" ht="15" customHeight="1" thickBot="1" x14ac:dyDescent="0.25">
      <c r="A3" s="594"/>
      <c r="B3" s="595"/>
      <c r="C3" s="595"/>
      <c r="D3" s="595"/>
      <c r="E3" s="595"/>
      <c r="F3" s="595"/>
      <c r="G3" s="595"/>
      <c r="H3" s="595"/>
      <c r="I3" s="595"/>
      <c r="J3" s="595"/>
      <c r="K3" s="595"/>
      <c r="L3" s="596"/>
    </row>
    <row r="4" spans="1:14" ht="30" customHeight="1" x14ac:dyDescent="0.25">
      <c r="A4" s="569" t="s">
        <v>0</v>
      </c>
      <c r="B4" s="570"/>
      <c r="C4" s="570"/>
      <c r="D4" s="570"/>
      <c r="E4" s="570"/>
      <c r="F4" s="570"/>
      <c r="G4" s="570"/>
      <c r="H4" s="570"/>
      <c r="I4" s="570"/>
      <c r="J4" s="570"/>
      <c r="K4" s="613"/>
      <c r="L4" s="614"/>
    </row>
    <row r="5" spans="1:14" ht="44.25" customHeight="1" x14ac:dyDescent="0.2">
      <c r="A5" s="118">
        <v>2</v>
      </c>
      <c r="B5" s="577" t="s">
        <v>1806</v>
      </c>
      <c r="C5" s="577"/>
      <c r="D5" s="577"/>
      <c r="E5" s="866" t="s">
        <v>2227</v>
      </c>
      <c r="F5" s="866"/>
      <c r="G5" s="866"/>
      <c r="H5" s="866"/>
      <c r="I5" s="866"/>
      <c r="J5" s="866"/>
      <c r="K5" s="866"/>
      <c r="L5" s="867"/>
      <c r="N5" s="99" t="s">
        <v>1807</v>
      </c>
    </row>
    <row r="6" spans="1:14" ht="30" customHeight="1" x14ac:dyDescent="0.2">
      <c r="A6" s="590">
        <v>3</v>
      </c>
      <c r="B6" s="577" t="s">
        <v>1808</v>
      </c>
      <c r="C6" s="577"/>
      <c r="D6" s="577"/>
      <c r="E6" s="615" t="s">
        <v>2228</v>
      </c>
      <c r="F6" s="615"/>
      <c r="G6" s="615"/>
      <c r="H6" s="615"/>
      <c r="I6" s="615"/>
      <c r="J6" s="615"/>
      <c r="K6" s="615"/>
      <c r="L6" s="616"/>
      <c r="N6" s="99" t="s">
        <v>1809</v>
      </c>
    </row>
    <row r="7" spans="1:14" ht="30" customHeight="1" x14ac:dyDescent="0.2">
      <c r="A7" s="590"/>
      <c r="B7" s="577"/>
      <c r="C7" s="577"/>
      <c r="D7" s="577"/>
      <c r="E7" s="101" t="s">
        <v>1810</v>
      </c>
      <c r="F7" s="593" t="s">
        <v>960</v>
      </c>
      <c r="G7" s="593"/>
      <c r="H7" s="593"/>
      <c r="I7" s="101" t="s">
        <v>1811</v>
      </c>
      <c r="J7" s="587">
        <v>1465011</v>
      </c>
      <c r="K7" s="588"/>
      <c r="L7" s="589"/>
    </row>
    <row r="8" spans="1:14" ht="30" hidden="1" customHeight="1" outlineLevel="1" x14ac:dyDescent="0.2">
      <c r="A8" s="597" t="s">
        <v>2029</v>
      </c>
      <c r="B8" s="598" t="s">
        <v>2030</v>
      </c>
      <c r="C8" s="598"/>
      <c r="D8" s="598"/>
      <c r="E8" s="549" t="s">
        <v>2031</v>
      </c>
      <c r="F8" s="549"/>
      <c r="G8" s="593" t="s">
        <v>80</v>
      </c>
      <c r="H8" s="593"/>
      <c r="I8" s="593"/>
      <c r="J8" s="593"/>
      <c r="K8" s="593"/>
      <c r="L8" s="792"/>
      <c r="N8" s="99" t="s">
        <v>2032</v>
      </c>
    </row>
    <row r="9" spans="1:14" ht="30" hidden="1" customHeight="1" outlineLevel="1" x14ac:dyDescent="0.2">
      <c r="A9" s="597"/>
      <c r="B9" s="598"/>
      <c r="C9" s="598"/>
      <c r="D9" s="598"/>
      <c r="E9" s="133" t="s">
        <v>1810</v>
      </c>
      <c r="F9" s="593" t="s">
        <v>960</v>
      </c>
      <c r="G9" s="593"/>
      <c r="H9" s="593"/>
      <c r="I9" s="133" t="s">
        <v>2033</v>
      </c>
      <c r="J9" s="587" t="s">
        <v>2229</v>
      </c>
      <c r="K9" s="588"/>
      <c r="L9" s="589"/>
    </row>
    <row r="10" spans="1:14" ht="30" customHeight="1" collapsed="1" x14ac:dyDescent="0.2">
      <c r="A10" s="590">
        <v>4</v>
      </c>
      <c r="B10" s="577" t="s">
        <v>1812</v>
      </c>
      <c r="C10" s="577"/>
      <c r="D10" s="577"/>
      <c r="E10" s="615" t="s">
        <v>2230</v>
      </c>
      <c r="F10" s="615"/>
      <c r="G10" s="615"/>
      <c r="H10" s="615"/>
      <c r="I10" s="615"/>
      <c r="J10" s="615"/>
      <c r="K10" s="615"/>
      <c r="L10" s="616"/>
      <c r="N10" s="99" t="s">
        <v>1805</v>
      </c>
    </row>
    <row r="11" spans="1:14" ht="30" customHeight="1" x14ac:dyDescent="0.2">
      <c r="A11" s="590"/>
      <c r="B11" s="577"/>
      <c r="C11" s="577"/>
      <c r="D11" s="577"/>
      <c r="E11" s="101" t="s">
        <v>1810</v>
      </c>
      <c r="F11" s="593"/>
      <c r="G11" s="593"/>
      <c r="H11" s="593"/>
      <c r="I11" s="101" t="s">
        <v>1811</v>
      </c>
      <c r="J11" s="587"/>
      <c r="K11" s="588"/>
      <c r="L11" s="589"/>
    </row>
    <row r="12" spans="1:14" ht="30" customHeight="1" x14ac:dyDescent="0.2">
      <c r="A12" s="118">
        <v>5</v>
      </c>
      <c r="B12" s="577" t="s">
        <v>11</v>
      </c>
      <c r="C12" s="577"/>
      <c r="D12" s="577"/>
      <c r="E12" s="601" t="s">
        <v>14</v>
      </c>
      <c r="F12" s="601"/>
      <c r="G12" s="601"/>
      <c r="H12" s="601"/>
      <c r="I12" s="601"/>
      <c r="J12" s="601"/>
      <c r="K12" s="602"/>
      <c r="L12" s="603"/>
      <c r="N12" s="99" t="s">
        <v>1805</v>
      </c>
    </row>
    <row r="13" spans="1:14" ht="33" customHeight="1" x14ac:dyDescent="0.2">
      <c r="A13" s="118">
        <v>6</v>
      </c>
      <c r="B13" s="577" t="s">
        <v>1815</v>
      </c>
      <c r="C13" s="577"/>
      <c r="D13" s="577"/>
      <c r="E13" s="604" t="s">
        <v>1816</v>
      </c>
      <c r="F13" s="604"/>
      <c r="G13" s="604"/>
      <c r="H13" s="604"/>
      <c r="I13" s="604"/>
      <c r="J13" s="604"/>
      <c r="K13" s="604"/>
      <c r="L13" s="605"/>
      <c r="N13" s="99" t="s">
        <v>1805</v>
      </c>
    </row>
    <row r="14" spans="1:14" ht="30" customHeight="1" x14ac:dyDescent="0.2">
      <c r="A14" s="118">
        <v>7</v>
      </c>
      <c r="B14" s="577" t="s">
        <v>1817</v>
      </c>
      <c r="C14" s="577"/>
      <c r="D14" s="577"/>
      <c r="E14" s="585" t="s">
        <v>1818</v>
      </c>
      <c r="F14" s="585"/>
      <c r="G14" s="585"/>
      <c r="H14" s="585"/>
      <c r="I14" s="585"/>
      <c r="J14" s="585"/>
      <c r="K14" s="585"/>
      <c r="L14" s="586"/>
      <c r="N14" s="99" t="s">
        <v>1805</v>
      </c>
    </row>
    <row r="15" spans="1:14" ht="30" customHeight="1" x14ac:dyDescent="0.2">
      <c r="A15" s="118">
        <v>8</v>
      </c>
      <c r="B15" s="577" t="s">
        <v>1819</v>
      </c>
      <c r="C15" s="577"/>
      <c r="D15" s="577"/>
      <c r="E15" s="578" t="s">
        <v>1814</v>
      </c>
      <c r="F15" s="578"/>
      <c r="G15" s="578"/>
      <c r="H15" s="578"/>
      <c r="I15" s="578"/>
      <c r="J15" s="578"/>
      <c r="K15" s="578"/>
      <c r="L15" s="579"/>
      <c r="N15" s="99" t="s">
        <v>1805</v>
      </c>
    </row>
    <row r="16" spans="1:14" ht="54.75" customHeight="1" thickBot="1" x14ac:dyDescent="0.25">
      <c r="A16" s="118">
        <v>9</v>
      </c>
      <c r="B16" s="577" t="s">
        <v>2</v>
      </c>
      <c r="C16" s="577"/>
      <c r="D16" s="577"/>
      <c r="E16" s="580" t="s">
        <v>2035</v>
      </c>
      <c r="F16" s="580"/>
      <c r="G16" s="580"/>
      <c r="H16" s="580"/>
      <c r="I16" s="580"/>
      <c r="J16" s="580"/>
      <c r="K16" s="580"/>
      <c r="L16" s="581"/>
      <c r="N16" s="99" t="s">
        <v>1805</v>
      </c>
    </row>
    <row r="17" spans="1:14" ht="24.75" hidden="1" customHeight="1" outlineLevel="1" thickBot="1" x14ac:dyDescent="0.25">
      <c r="A17" s="134" t="s">
        <v>2036</v>
      </c>
      <c r="B17" s="582" t="s">
        <v>2037</v>
      </c>
      <c r="C17" s="582"/>
      <c r="D17" s="582"/>
      <c r="E17" s="583" t="s">
        <v>2231</v>
      </c>
      <c r="F17" s="583"/>
      <c r="G17" s="583"/>
      <c r="H17" s="583"/>
      <c r="I17" s="583"/>
      <c r="J17" s="583"/>
      <c r="K17" s="583"/>
      <c r="L17" s="584"/>
      <c r="N17" s="99" t="s">
        <v>2039</v>
      </c>
    </row>
    <row r="18" spans="1:14" ht="15" customHeight="1" collapsed="1" thickBot="1" x14ac:dyDescent="0.25">
      <c r="A18" s="594"/>
      <c r="B18" s="595"/>
      <c r="C18" s="595"/>
      <c r="D18" s="595"/>
      <c r="E18" s="595"/>
      <c r="F18" s="595"/>
      <c r="G18" s="595"/>
      <c r="H18" s="595"/>
      <c r="I18" s="595"/>
      <c r="J18" s="595"/>
      <c r="K18" s="595"/>
      <c r="L18" s="596"/>
    </row>
    <row r="19" spans="1:14" ht="30" customHeight="1" x14ac:dyDescent="0.2">
      <c r="A19" s="569" t="s">
        <v>1820</v>
      </c>
      <c r="B19" s="570"/>
      <c r="C19" s="570"/>
      <c r="D19" s="570"/>
      <c r="E19" s="570"/>
      <c r="F19" s="570"/>
      <c r="G19" s="570"/>
      <c r="H19" s="570"/>
      <c r="I19" s="570"/>
      <c r="J19" s="570"/>
      <c r="K19" s="570"/>
      <c r="L19" s="571"/>
    </row>
    <row r="20" spans="1:14" ht="41.25" customHeight="1" x14ac:dyDescent="0.2">
      <c r="A20" s="118">
        <v>10</v>
      </c>
      <c r="B20" s="546" t="s">
        <v>1821</v>
      </c>
      <c r="C20" s="546"/>
      <c r="D20" s="572" t="s">
        <v>1896</v>
      </c>
      <c r="E20" s="572"/>
      <c r="F20" s="572"/>
      <c r="G20" s="572"/>
      <c r="H20" s="572"/>
      <c r="I20" s="572"/>
      <c r="J20" s="572"/>
      <c r="K20" s="572"/>
      <c r="L20" s="573"/>
      <c r="N20" s="99" t="s">
        <v>1805</v>
      </c>
    </row>
    <row r="21" spans="1:14" ht="40.5" customHeight="1" thickBot="1" x14ac:dyDescent="0.25">
      <c r="A21" s="127">
        <v>11</v>
      </c>
      <c r="B21" s="574" t="s">
        <v>1823</v>
      </c>
      <c r="C21" s="574"/>
      <c r="D21" s="575" t="s">
        <v>1911</v>
      </c>
      <c r="E21" s="575"/>
      <c r="F21" s="575"/>
      <c r="G21" s="575"/>
      <c r="H21" s="575"/>
      <c r="I21" s="575"/>
      <c r="J21" s="575"/>
      <c r="K21" s="575"/>
      <c r="L21" s="576"/>
      <c r="N21" s="99" t="s">
        <v>1805</v>
      </c>
    </row>
    <row r="22" spans="1:14" ht="15" customHeight="1" thickBot="1" x14ac:dyDescent="0.25">
      <c r="A22" s="508"/>
      <c r="B22" s="508"/>
      <c r="C22" s="508"/>
      <c r="D22" s="508"/>
      <c r="E22" s="508"/>
      <c r="F22" s="508"/>
      <c r="G22" s="508"/>
      <c r="H22" s="508"/>
      <c r="I22" s="508"/>
      <c r="J22" s="508"/>
      <c r="K22" s="508"/>
      <c r="L22" s="508"/>
    </row>
    <row r="23" spans="1:14" ht="30" customHeight="1" x14ac:dyDescent="0.2">
      <c r="A23" s="121">
        <v>12</v>
      </c>
      <c r="B23" s="566" t="s">
        <v>1825</v>
      </c>
      <c r="C23" s="566"/>
      <c r="D23" s="567" t="s">
        <v>1826</v>
      </c>
      <c r="E23" s="567"/>
      <c r="F23" s="567"/>
      <c r="G23" s="567"/>
      <c r="H23" s="567"/>
      <c r="I23" s="567"/>
      <c r="J23" s="567"/>
      <c r="K23" s="567"/>
      <c r="L23" s="568"/>
      <c r="N23" s="99" t="s">
        <v>1805</v>
      </c>
    </row>
    <row r="24" spans="1:14" ht="30" customHeight="1" x14ac:dyDescent="0.2">
      <c r="A24" s="122">
        <v>13</v>
      </c>
      <c r="B24" s="546" t="s">
        <v>1827</v>
      </c>
      <c r="C24" s="546"/>
      <c r="D24" s="560" t="s">
        <v>1828</v>
      </c>
      <c r="E24" s="560"/>
      <c r="F24" s="560"/>
      <c r="G24" s="560"/>
      <c r="H24" s="560"/>
      <c r="I24" s="560"/>
      <c r="J24" s="560"/>
      <c r="K24" s="560"/>
      <c r="L24" s="561"/>
      <c r="N24" s="99" t="s">
        <v>1805</v>
      </c>
    </row>
    <row r="25" spans="1:14" ht="63" customHeight="1" x14ac:dyDescent="0.2">
      <c r="A25" s="122">
        <v>14</v>
      </c>
      <c r="B25" s="546" t="s">
        <v>1829</v>
      </c>
      <c r="C25" s="546"/>
      <c r="D25" s="560" t="s">
        <v>1830</v>
      </c>
      <c r="E25" s="560"/>
      <c r="F25" s="560"/>
      <c r="G25" s="560"/>
      <c r="H25" s="560"/>
      <c r="I25" s="560"/>
      <c r="J25" s="560"/>
      <c r="K25" s="560"/>
      <c r="L25" s="561"/>
      <c r="N25" s="99" t="s">
        <v>1805</v>
      </c>
    </row>
    <row r="26" spans="1:14" ht="52.5" customHeight="1" x14ac:dyDescent="0.2">
      <c r="A26" s="122">
        <v>15</v>
      </c>
      <c r="B26" s="546" t="s">
        <v>1831</v>
      </c>
      <c r="C26" s="546"/>
      <c r="D26" s="1047" t="s">
        <v>2232</v>
      </c>
      <c r="E26" s="1048"/>
      <c r="F26" s="1048"/>
      <c r="G26" s="1048"/>
      <c r="H26" s="1048"/>
      <c r="I26" s="1048"/>
      <c r="J26" s="1048"/>
      <c r="K26" s="1048"/>
      <c r="L26" s="1049"/>
      <c r="N26" s="99" t="s">
        <v>1805</v>
      </c>
    </row>
    <row r="27" spans="1:14" ht="189" customHeight="1" x14ac:dyDescent="0.2">
      <c r="A27" s="122">
        <v>16</v>
      </c>
      <c r="B27" s="546" t="s">
        <v>1832</v>
      </c>
      <c r="C27" s="546"/>
      <c r="D27" s="562" t="s">
        <v>2233</v>
      </c>
      <c r="E27" s="562"/>
      <c r="F27" s="562"/>
      <c r="G27" s="562"/>
      <c r="H27" s="562"/>
      <c r="I27" s="562"/>
      <c r="J27" s="562"/>
      <c r="K27" s="562"/>
      <c r="L27" s="563"/>
      <c r="N27" s="99" t="s">
        <v>1833</v>
      </c>
    </row>
    <row r="28" spans="1:14" ht="223.5" customHeight="1" x14ac:dyDescent="0.2">
      <c r="A28" s="122">
        <v>17</v>
      </c>
      <c r="B28" s="564" t="s">
        <v>1834</v>
      </c>
      <c r="C28" s="565"/>
      <c r="D28" s="562" t="s">
        <v>2234</v>
      </c>
      <c r="E28" s="562"/>
      <c r="F28" s="562"/>
      <c r="G28" s="562"/>
      <c r="H28" s="562"/>
      <c r="I28" s="562"/>
      <c r="J28" s="562"/>
      <c r="K28" s="562"/>
      <c r="L28" s="563"/>
      <c r="N28" s="99" t="s">
        <v>1805</v>
      </c>
    </row>
    <row r="29" spans="1:14" ht="147.75" customHeight="1" thickBot="1" x14ac:dyDescent="0.25">
      <c r="A29" s="127">
        <v>18</v>
      </c>
      <c r="B29" s="525" t="s">
        <v>1835</v>
      </c>
      <c r="C29" s="525"/>
      <c r="D29" s="553" t="s">
        <v>2235</v>
      </c>
      <c r="E29" s="555"/>
      <c r="F29" s="555"/>
      <c r="G29" s="555"/>
      <c r="H29" s="555"/>
      <c r="I29" s="555"/>
      <c r="J29" s="555"/>
      <c r="K29" s="555"/>
      <c r="L29" s="556"/>
      <c r="N29" s="99" t="s">
        <v>1805</v>
      </c>
    </row>
    <row r="30" spans="1:14" ht="15.75" customHeight="1" thickBot="1" x14ac:dyDescent="0.25">
      <c r="A30" s="508"/>
      <c r="B30" s="508"/>
      <c r="C30" s="508"/>
      <c r="D30" s="508"/>
      <c r="E30" s="508"/>
      <c r="F30" s="508"/>
      <c r="G30" s="508"/>
      <c r="H30" s="508"/>
      <c r="I30" s="508"/>
      <c r="J30" s="508"/>
      <c r="K30" s="508"/>
      <c r="L30" s="508"/>
    </row>
    <row r="31" spans="1:14" ht="54.75" customHeight="1" x14ac:dyDescent="0.2">
      <c r="A31" s="121">
        <v>19</v>
      </c>
      <c r="B31" s="557" t="s">
        <v>1836</v>
      </c>
      <c r="C31" s="557"/>
      <c r="D31" s="1042" t="s">
        <v>2236</v>
      </c>
      <c r="E31" s="1042"/>
      <c r="F31" s="1042"/>
      <c r="G31" s="1042"/>
      <c r="H31" s="1042"/>
      <c r="I31" s="1042"/>
      <c r="J31" s="1042"/>
      <c r="K31" s="1042"/>
      <c r="L31" s="1043"/>
      <c r="N31" s="99" t="s">
        <v>1805</v>
      </c>
    </row>
    <row r="32" spans="1:14" ht="135.75" customHeight="1" x14ac:dyDescent="0.2">
      <c r="A32" s="122">
        <v>20</v>
      </c>
      <c r="B32" s="524" t="s">
        <v>1837</v>
      </c>
      <c r="C32" s="524"/>
      <c r="D32" s="1044" t="s">
        <v>2237</v>
      </c>
      <c r="E32" s="1045"/>
      <c r="F32" s="1045"/>
      <c r="G32" s="1045"/>
      <c r="H32" s="1045"/>
      <c r="I32" s="1045"/>
      <c r="J32" s="1045"/>
      <c r="K32" s="1045"/>
      <c r="L32" s="1046"/>
      <c r="N32" s="99" t="s">
        <v>1838</v>
      </c>
    </row>
    <row r="33" spans="1:14" ht="209.25" customHeight="1" thickBot="1" x14ac:dyDescent="0.25">
      <c r="A33" s="122">
        <v>21</v>
      </c>
      <c r="B33" s="546" t="s">
        <v>1839</v>
      </c>
      <c r="C33" s="546"/>
      <c r="D33" s="1035" t="s">
        <v>2238</v>
      </c>
      <c r="E33" s="1035"/>
      <c r="F33" s="1035"/>
      <c r="G33" s="1035"/>
      <c r="H33" s="1035"/>
      <c r="I33" s="1035"/>
      <c r="J33" s="1035"/>
      <c r="K33" s="1035"/>
      <c r="L33" s="1036"/>
      <c r="N33" s="99" t="s">
        <v>1805</v>
      </c>
    </row>
    <row r="34" spans="1:14" ht="176.25" hidden="1" customHeight="1" outlineLevel="1" x14ac:dyDescent="0.2">
      <c r="A34" s="948" t="s">
        <v>2047</v>
      </c>
      <c r="B34" s="1027" t="s">
        <v>2048</v>
      </c>
      <c r="C34" s="1028"/>
      <c r="D34" s="1031" t="s">
        <v>2239</v>
      </c>
      <c r="E34" s="1031"/>
      <c r="F34" s="1031"/>
      <c r="G34" s="1031"/>
      <c r="H34" s="1031"/>
      <c r="I34" s="1031"/>
      <c r="J34" s="1031"/>
      <c r="K34" s="1031"/>
      <c r="L34" s="1032"/>
      <c r="N34" s="99" t="s">
        <v>2050</v>
      </c>
    </row>
    <row r="35" spans="1:14" ht="214.5" hidden="1" customHeight="1" outlineLevel="1" x14ac:dyDescent="0.2">
      <c r="A35" s="1037"/>
      <c r="B35" s="1038"/>
      <c r="C35" s="1039"/>
      <c r="D35" s="1040" t="s">
        <v>2240</v>
      </c>
      <c r="E35" s="1040"/>
      <c r="F35" s="1040"/>
      <c r="G35" s="1040"/>
      <c r="H35" s="1040"/>
      <c r="I35" s="1040"/>
      <c r="J35" s="1040"/>
      <c r="K35" s="1040"/>
      <c r="L35" s="1041"/>
      <c r="N35" s="99" t="s">
        <v>2050</v>
      </c>
    </row>
    <row r="36" spans="1:14" ht="169.5" hidden="1" customHeight="1" outlineLevel="1" x14ac:dyDescent="0.2">
      <c r="A36" s="948" t="s">
        <v>2051</v>
      </c>
      <c r="B36" s="1027" t="s">
        <v>2052</v>
      </c>
      <c r="C36" s="1028"/>
      <c r="D36" s="1031" t="s">
        <v>2241</v>
      </c>
      <c r="E36" s="1031"/>
      <c r="F36" s="1031"/>
      <c r="G36" s="1031"/>
      <c r="H36" s="1031"/>
      <c r="I36" s="1031"/>
      <c r="J36" s="1031"/>
      <c r="K36" s="1031"/>
      <c r="L36" s="1032"/>
      <c r="N36" s="99" t="s">
        <v>2054</v>
      </c>
    </row>
    <row r="37" spans="1:14" ht="163.5" hidden="1" customHeight="1" outlineLevel="1" thickBot="1" x14ac:dyDescent="0.25">
      <c r="A37" s="1026"/>
      <c r="B37" s="1029"/>
      <c r="C37" s="1030"/>
      <c r="D37" s="1033" t="s">
        <v>2242</v>
      </c>
      <c r="E37" s="1033"/>
      <c r="F37" s="1033"/>
      <c r="G37" s="1033"/>
      <c r="H37" s="1033"/>
      <c r="I37" s="1033"/>
      <c r="J37" s="1033"/>
      <c r="K37" s="1033"/>
      <c r="L37" s="1034"/>
      <c r="N37" s="99" t="s">
        <v>2054</v>
      </c>
    </row>
    <row r="38" spans="1:14" ht="30.75" customHeight="1" collapsed="1" thickBot="1" x14ac:dyDescent="0.25">
      <c r="A38" s="508"/>
      <c r="B38" s="508"/>
      <c r="C38" s="508"/>
      <c r="D38" s="508"/>
      <c r="E38" s="508"/>
      <c r="F38" s="508"/>
      <c r="G38" s="508"/>
      <c r="H38" s="508"/>
      <c r="I38" s="508"/>
      <c r="J38" s="508"/>
      <c r="K38" s="508"/>
      <c r="L38" s="508"/>
    </row>
    <row r="39" spans="1:14" ht="60" customHeight="1" x14ac:dyDescent="0.2">
      <c r="A39" s="113">
        <v>22</v>
      </c>
      <c r="B39" s="537" t="s">
        <v>1944</v>
      </c>
      <c r="C39" s="537"/>
      <c r="D39" s="538" t="s">
        <v>1945</v>
      </c>
      <c r="E39" s="538"/>
      <c r="F39" s="540" t="s">
        <v>2109</v>
      </c>
      <c r="G39" s="540"/>
      <c r="H39" s="541" t="s">
        <v>1946</v>
      </c>
      <c r="I39" s="542"/>
      <c r="J39" s="543" t="s">
        <v>2219</v>
      </c>
      <c r="K39" s="544"/>
      <c r="L39" s="545"/>
      <c r="N39" s="99" t="s">
        <v>1840</v>
      </c>
    </row>
    <row r="40" spans="1:14" ht="60" customHeight="1" thickBot="1" x14ac:dyDescent="0.25">
      <c r="A40" s="127">
        <v>23</v>
      </c>
      <c r="B40" s="532" t="s">
        <v>1947</v>
      </c>
      <c r="C40" s="533"/>
      <c r="D40" s="534" t="s">
        <v>2056</v>
      </c>
      <c r="E40" s="534"/>
      <c r="F40" s="534"/>
      <c r="G40" s="534"/>
      <c r="H40" s="534"/>
      <c r="I40" s="534"/>
      <c r="J40" s="534"/>
      <c r="K40" s="534"/>
      <c r="L40" s="535"/>
      <c r="N40" s="99" t="s">
        <v>1841</v>
      </c>
    </row>
    <row r="41" spans="1:14" ht="15" customHeight="1" thickBot="1" x14ac:dyDescent="0.25">
      <c r="A41" s="508"/>
      <c r="B41" s="508"/>
      <c r="C41" s="508"/>
      <c r="D41" s="508"/>
      <c r="E41" s="508"/>
      <c r="F41" s="508"/>
      <c r="G41" s="508"/>
      <c r="H41" s="508"/>
      <c r="I41" s="508"/>
      <c r="J41" s="508"/>
      <c r="K41" s="508"/>
      <c r="L41" s="508"/>
    </row>
    <row r="42" spans="1:14" ht="30" customHeight="1" x14ac:dyDescent="0.2">
      <c r="A42" s="536" t="s">
        <v>1842</v>
      </c>
      <c r="B42" s="527"/>
      <c r="C42" s="527"/>
      <c r="D42" s="85" t="s">
        <v>1843</v>
      </c>
      <c r="E42" s="85">
        <v>2017</v>
      </c>
      <c r="F42" s="85">
        <v>2018</v>
      </c>
      <c r="G42" s="85">
        <v>2019</v>
      </c>
      <c r="H42" s="85">
        <v>2020</v>
      </c>
      <c r="I42" s="85">
        <v>2021</v>
      </c>
      <c r="J42" s="85">
        <v>2022</v>
      </c>
      <c r="K42" s="85">
        <v>2023</v>
      </c>
      <c r="L42" s="86" t="s">
        <v>1844</v>
      </c>
    </row>
    <row r="43" spans="1:14" ht="45" customHeight="1" x14ac:dyDescent="0.2">
      <c r="A43" s="122">
        <v>24</v>
      </c>
      <c r="B43" s="524" t="s">
        <v>1845</v>
      </c>
      <c r="C43" s="524"/>
      <c r="D43" s="111">
        <v>691000</v>
      </c>
      <c r="E43" s="111">
        <v>5338</v>
      </c>
      <c r="F43" s="343">
        <v>1144662</v>
      </c>
      <c r="G43" s="312">
        <v>0</v>
      </c>
      <c r="H43" s="312">
        <v>0</v>
      </c>
      <c r="I43" s="312">
        <v>0</v>
      </c>
      <c r="J43" s="312">
        <v>0</v>
      </c>
      <c r="K43" s="312">
        <v>0</v>
      </c>
      <c r="L43" s="338">
        <f>SUM(D43:K43)</f>
        <v>1841000</v>
      </c>
      <c r="N43" s="99" t="s">
        <v>1846</v>
      </c>
    </row>
    <row r="44" spans="1:14" ht="45" customHeight="1" x14ac:dyDescent="0.2">
      <c r="A44" s="122">
        <v>25</v>
      </c>
      <c r="B44" s="524" t="s">
        <v>1847</v>
      </c>
      <c r="C44" s="524"/>
      <c r="D44" s="312">
        <v>0</v>
      </c>
      <c r="E44" s="111">
        <v>5338</v>
      </c>
      <c r="F44" s="343">
        <f>F43</f>
        <v>1144662</v>
      </c>
      <c r="G44" s="312">
        <v>0</v>
      </c>
      <c r="H44" s="312"/>
      <c r="I44" s="312">
        <v>0</v>
      </c>
      <c r="J44" s="312">
        <v>0</v>
      </c>
      <c r="K44" s="312">
        <v>0</v>
      </c>
      <c r="L44" s="338">
        <f t="shared" ref="L44:L46" si="0">SUM(D44:K44)</f>
        <v>1150000</v>
      </c>
      <c r="N44" s="99" t="s">
        <v>1848</v>
      </c>
    </row>
    <row r="45" spans="1:14" ht="45" hidden="1" customHeight="1" outlineLevel="1" x14ac:dyDescent="0.2">
      <c r="A45" s="137" t="s">
        <v>2057</v>
      </c>
      <c r="B45" s="523" t="s">
        <v>2058</v>
      </c>
      <c r="C45" s="523"/>
      <c r="D45" s="312">
        <v>0</v>
      </c>
      <c r="E45" s="111">
        <f>E44*0.8</f>
        <v>4270.4000000000005</v>
      </c>
      <c r="F45" s="343">
        <f>F44*0.8</f>
        <v>915729.60000000009</v>
      </c>
      <c r="G45" s="312"/>
      <c r="H45" s="312"/>
      <c r="I45" s="312"/>
      <c r="J45" s="312"/>
      <c r="K45" s="312"/>
      <c r="L45" s="338">
        <f t="shared" si="0"/>
        <v>920000.00000000012</v>
      </c>
      <c r="N45" s="99" t="s">
        <v>2059</v>
      </c>
    </row>
    <row r="46" spans="1:14" ht="45" customHeight="1" collapsed="1" x14ac:dyDescent="0.2">
      <c r="A46" s="122">
        <v>26</v>
      </c>
      <c r="B46" s="524" t="s">
        <v>1849</v>
      </c>
      <c r="C46" s="524"/>
      <c r="D46" s="312">
        <v>0</v>
      </c>
      <c r="E46" s="111">
        <f>E45</f>
        <v>4270.4000000000005</v>
      </c>
      <c r="F46" s="343">
        <f>F45</f>
        <v>915729.60000000009</v>
      </c>
      <c r="G46" s="312">
        <v>0</v>
      </c>
      <c r="H46" s="312">
        <v>0</v>
      </c>
      <c r="I46" s="312">
        <v>0</v>
      </c>
      <c r="J46" s="312">
        <v>0</v>
      </c>
      <c r="K46" s="312">
        <v>0</v>
      </c>
      <c r="L46" s="338">
        <f t="shared" si="0"/>
        <v>920000.00000000012</v>
      </c>
      <c r="N46" s="99" t="s">
        <v>1850</v>
      </c>
    </row>
    <row r="47" spans="1:14" ht="45" customHeight="1" thickBot="1" x14ac:dyDescent="0.25">
      <c r="A47" s="127">
        <v>27</v>
      </c>
      <c r="B47" s="525" t="s">
        <v>1851</v>
      </c>
      <c r="C47" s="525"/>
      <c r="D47" s="112">
        <v>0</v>
      </c>
      <c r="E47" s="112">
        <f>E46/E44</f>
        <v>0.80000000000000016</v>
      </c>
      <c r="F47" s="344">
        <f t="shared" ref="F47" si="1">F46/F44</f>
        <v>0.8</v>
      </c>
      <c r="G47" s="112">
        <v>0</v>
      </c>
      <c r="H47" s="112">
        <v>0</v>
      </c>
      <c r="I47" s="112">
        <v>0</v>
      </c>
      <c r="J47" s="112">
        <v>0</v>
      </c>
      <c r="K47" s="112">
        <v>0</v>
      </c>
      <c r="L47" s="196">
        <f>L46/L44</f>
        <v>0.80000000000000016</v>
      </c>
      <c r="N47" s="99" t="s">
        <v>1805</v>
      </c>
    </row>
    <row r="48" spans="1:14" ht="13.5" thickBot="1" x14ac:dyDescent="0.25">
      <c r="A48" s="526"/>
      <c r="B48" s="526"/>
      <c r="C48" s="526"/>
      <c r="D48" s="526"/>
      <c r="E48" s="526"/>
      <c r="F48" s="526"/>
      <c r="G48" s="526"/>
      <c r="H48" s="526"/>
      <c r="I48" s="526"/>
      <c r="J48" s="526"/>
      <c r="K48" s="526"/>
      <c r="L48" s="526"/>
    </row>
    <row r="49" spans="1:14" ht="30" customHeight="1" x14ac:dyDescent="0.2">
      <c r="A49" s="509">
        <v>28</v>
      </c>
      <c r="B49" s="527" t="s">
        <v>1852</v>
      </c>
      <c r="C49" s="527"/>
      <c r="D49" s="527"/>
      <c r="E49" s="527"/>
      <c r="F49" s="527"/>
      <c r="G49" s="527"/>
      <c r="H49" s="527"/>
      <c r="I49" s="527"/>
      <c r="J49" s="527"/>
      <c r="K49" s="527"/>
      <c r="L49" s="528"/>
      <c r="N49" s="99" t="s">
        <v>1805</v>
      </c>
    </row>
    <row r="50" spans="1:14" ht="30" customHeight="1" x14ac:dyDescent="0.2">
      <c r="A50" s="510"/>
      <c r="B50" s="529" t="s">
        <v>1853</v>
      </c>
      <c r="C50" s="529"/>
      <c r="D50" s="516" t="s">
        <v>1854</v>
      </c>
      <c r="E50" s="530"/>
      <c r="F50" s="530"/>
      <c r="G50" s="530"/>
      <c r="H50" s="530"/>
      <c r="I50" s="530"/>
      <c r="J50" s="517"/>
      <c r="K50" s="516" t="s">
        <v>1855</v>
      </c>
      <c r="L50" s="531"/>
    </row>
    <row r="51" spans="1:14" ht="73.5" customHeight="1" x14ac:dyDescent="0.2">
      <c r="A51" s="510"/>
      <c r="B51" s="520" t="s">
        <v>2243</v>
      </c>
      <c r="C51" s="520"/>
      <c r="D51" s="818" t="s">
        <v>2244</v>
      </c>
      <c r="E51" s="819"/>
      <c r="F51" s="819"/>
      <c r="G51" s="819"/>
      <c r="H51" s="819"/>
      <c r="I51" s="819"/>
      <c r="J51" s="820"/>
      <c r="K51" s="1025">
        <v>691000</v>
      </c>
      <c r="L51" s="519"/>
    </row>
    <row r="52" spans="1:14" ht="54" customHeight="1" x14ac:dyDescent="0.2">
      <c r="A52" s="510"/>
      <c r="B52" s="521" t="s">
        <v>2245</v>
      </c>
      <c r="C52" s="522"/>
      <c r="D52" s="818" t="s">
        <v>2246</v>
      </c>
      <c r="E52" s="819"/>
      <c r="F52" s="819"/>
      <c r="G52" s="819"/>
      <c r="H52" s="819"/>
      <c r="I52" s="819"/>
      <c r="J52" s="820"/>
      <c r="K52" s="518">
        <v>1140662</v>
      </c>
      <c r="L52" s="519"/>
    </row>
    <row r="53" spans="1:14" ht="70.5" customHeight="1" x14ac:dyDescent="0.2">
      <c r="A53" s="510"/>
      <c r="B53" s="1024" t="s">
        <v>1950</v>
      </c>
      <c r="C53" s="1024"/>
      <c r="D53" s="806" t="s">
        <v>2247</v>
      </c>
      <c r="E53" s="807"/>
      <c r="F53" s="807"/>
      <c r="G53" s="807"/>
      <c r="H53" s="807"/>
      <c r="I53" s="807"/>
      <c r="J53" s="808"/>
      <c r="K53" s="1025">
        <v>1338</v>
      </c>
      <c r="L53" s="519"/>
    </row>
    <row r="54" spans="1:14" ht="54.75" customHeight="1" thickBot="1" x14ac:dyDescent="0.25">
      <c r="A54" s="510"/>
      <c r="B54" s="1024" t="s">
        <v>1952</v>
      </c>
      <c r="C54" s="1024"/>
      <c r="D54" s="806" t="s">
        <v>2248</v>
      </c>
      <c r="E54" s="807"/>
      <c r="F54" s="807"/>
      <c r="G54" s="807"/>
      <c r="H54" s="807"/>
      <c r="I54" s="807"/>
      <c r="J54" s="808"/>
      <c r="K54" s="1025">
        <v>8000</v>
      </c>
      <c r="L54" s="519"/>
    </row>
    <row r="55" spans="1:14" ht="15" customHeight="1" thickBot="1" x14ac:dyDescent="0.25">
      <c r="A55" s="508"/>
      <c r="B55" s="508"/>
      <c r="C55" s="508"/>
      <c r="D55" s="508"/>
      <c r="E55" s="508"/>
      <c r="F55" s="508"/>
      <c r="G55" s="508"/>
      <c r="H55" s="508"/>
      <c r="I55" s="508"/>
      <c r="J55" s="508"/>
      <c r="K55" s="508"/>
      <c r="L55" s="508"/>
    </row>
    <row r="56" spans="1:14" ht="30" customHeight="1" x14ac:dyDescent="0.2">
      <c r="A56" s="509">
        <v>29</v>
      </c>
      <c r="B56" s="511" t="s">
        <v>1948</v>
      </c>
      <c r="C56" s="511"/>
      <c r="D56" s="511"/>
      <c r="E56" s="511"/>
      <c r="F56" s="511"/>
      <c r="G56" s="511"/>
      <c r="H56" s="511"/>
      <c r="I56" s="511"/>
      <c r="J56" s="511"/>
      <c r="K56" s="511"/>
      <c r="L56" s="512"/>
      <c r="N56" s="99" t="s">
        <v>1856</v>
      </c>
    </row>
    <row r="57" spans="1:14" ht="42.75" customHeight="1" x14ac:dyDescent="0.2">
      <c r="A57" s="510"/>
      <c r="B57" s="513" t="s">
        <v>1857</v>
      </c>
      <c r="C57" s="514"/>
      <c r="D57" s="515"/>
      <c r="E57" s="513" t="s">
        <v>1858</v>
      </c>
      <c r="F57" s="515"/>
      <c r="G57" s="513" t="s">
        <v>1859</v>
      </c>
      <c r="H57" s="515"/>
      <c r="I57" s="516" t="s">
        <v>1860</v>
      </c>
      <c r="J57" s="517"/>
      <c r="K57" s="496" t="s">
        <v>1861</v>
      </c>
      <c r="L57" s="497"/>
    </row>
    <row r="58" spans="1:14" ht="42.75" hidden="1" customHeight="1" outlineLevel="1" x14ac:dyDescent="0.2">
      <c r="A58" s="510"/>
      <c r="B58" s="498"/>
      <c r="C58" s="499"/>
      <c r="D58" s="500"/>
      <c r="E58" s="140"/>
      <c r="F58" s="141"/>
      <c r="G58" s="140"/>
      <c r="H58" s="141"/>
      <c r="I58" s="142" t="s">
        <v>2068</v>
      </c>
      <c r="J58" s="143" t="s">
        <v>2069</v>
      </c>
      <c r="K58" s="140"/>
      <c r="L58" s="144"/>
    </row>
    <row r="59" spans="1:14" ht="31.5" customHeight="1" collapsed="1" x14ac:dyDescent="0.2">
      <c r="A59" s="510"/>
      <c r="B59" s="480" t="s">
        <v>1862</v>
      </c>
      <c r="C59" s="481"/>
      <c r="D59" s="482"/>
      <c r="E59" s="483" t="s">
        <v>1863</v>
      </c>
      <c r="F59" s="484"/>
      <c r="G59" s="483" t="s">
        <v>1864</v>
      </c>
      <c r="H59" s="484"/>
      <c r="I59" s="234">
        <v>0</v>
      </c>
      <c r="J59" s="146">
        <v>17000</v>
      </c>
      <c r="K59" s="485">
        <v>371877</v>
      </c>
      <c r="L59" s="486"/>
    </row>
    <row r="60" spans="1:14" ht="31.5" hidden="1" customHeight="1" outlineLevel="1" x14ac:dyDescent="0.2">
      <c r="A60" s="510"/>
      <c r="B60" s="487" t="s">
        <v>2070</v>
      </c>
      <c r="C60" s="488"/>
      <c r="D60" s="489"/>
      <c r="E60" s="483" t="s">
        <v>1863</v>
      </c>
      <c r="F60" s="484"/>
      <c r="G60" s="483" t="s">
        <v>1864</v>
      </c>
      <c r="H60" s="484"/>
      <c r="I60" s="234">
        <v>0</v>
      </c>
      <c r="J60" s="146">
        <v>485</v>
      </c>
      <c r="K60" s="485" t="s">
        <v>1865</v>
      </c>
      <c r="L60" s="486"/>
    </row>
    <row r="61" spans="1:14" ht="41.25" customHeight="1" collapsed="1" x14ac:dyDescent="0.2">
      <c r="A61" s="510"/>
      <c r="B61" s="480" t="s">
        <v>1866</v>
      </c>
      <c r="C61" s="481"/>
      <c r="D61" s="482"/>
      <c r="E61" s="483" t="s">
        <v>1867</v>
      </c>
      <c r="F61" s="484"/>
      <c r="G61" s="483" t="s">
        <v>1868</v>
      </c>
      <c r="H61" s="484"/>
      <c r="I61" s="239">
        <v>0</v>
      </c>
      <c r="J61" s="148">
        <v>1</v>
      </c>
      <c r="K61" s="483">
        <v>12</v>
      </c>
      <c r="L61" s="490"/>
    </row>
    <row r="62" spans="1:14" ht="51.75" customHeight="1" x14ac:dyDescent="0.2">
      <c r="A62" s="510"/>
      <c r="B62" s="480" t="s">
        <v>1869</v>
      </c>
      <c r="C62" s="481"/>
      <c r="D62" s="482"/>
      <c r="E62" s="483" t="s">
        <v>1867</v>
      </c>
      <c r="F62" s="484"/>
      <c r="G62" s="483" t="s">
        <v>1868</v>
      </c>
      <c r="H62" s="484"/>
      <c r="I62" s="239">
        <v>0</v>
      </c>
      <c r="J62" s="148">
        <v>1</v>
      </c>
      <c r="K62" s="483">
        <v>12</v>
      </c>
      <c r="L62" s="490"/>
    </row>
    <row r="63" spans="1:14" ht="27.75" customHeight="1" x14ac:dyDescent="0.2">
      <c r="A63" s="510"/>
      <c r="B63" s="480" t="s">
        <v>1870</v>
      </c>
      <c r="C63" s="481"/>
      <c r="D63" s="482"/>
      <c r="E63" s="483" t="s">
        <v>1867</v>
      </c>
      <c r="F63" s="484"/>
      <c r="G63" s="483" t="s">
        <v>1871</v>
      </c>
      <c r="H63" s="484"/>
      <c r="I63" s="240">
        <v>0</v>
      </c>
      <c r="J63" s="230">
        <v>1751662</v>
      </c>
      <c r="K63" s="485">
        <v>89000000</v>
      </c>
      <c r="L63" s="486"/>
    </row>
    <row r="64" spans="1:14" ht="41.25" customHeight="1" x14ac:dyDescent="0.2">
      <c r="A64" s="510"/>
      <c r="B64" s="480" t="s">
        <v>1872</v>
      </c>
      <c r="C64" s="481"/>
      <c r="D64" s="482"/>
      <c r="E64" s="483" t="s">
        <v>1863</v>
      </c>
      <c r="F64" s="484"/>
      <c r="G64" s="483" t="s">
        <v>1873</v>
      </c>
      <c r="H64" s="484"/>
      <c r="I64" s="241">
        <v>0</v>
      </c>
      <c r="J64" s="150">
        <v>0</v>
      </c>
      <c r="K64" s="485" t="s">
        <v>1865</v>
      </c>
      <c r="L64" s="486"/>
    </row>
    <row r="65" spans="1:12" ht="30" customHeight="1" x14ac:dyDescent="0.2">
      <c r="A65" s="510"/>
      <c r="B65" s="480" t="s">
        <v>1874</v>
      </c>
      <c r="C65" s="481"/>
      <c r="D65" s="482"/>
      <c r="E65" s="483" t="s">
        <v>1863</v>
      </c>
      <c r="F65" s="484"/>
      <c r="G65" s="483" t="s">
        <v>1873</v>
      </c>
      <c r="H65" s="484"/>
      <c r="I65" s="241">
        <v>0</v>
      </c>
      <c r="J65" s="150">
        <v>0</v>
      </c>
      <c r="K65" s="485" t="s">
        <v>1865</v>
      </c>
      <c r="L65" s="486"/>
    </row>
    <row r="66" spans="1:12" ht="41.25" customHeight="1" thickBot="1" x14ac:dyDescent="0.25">
      <c r="A66" s="510"/>
      <c r="B66" s="491" t="s">
        <v>1875</v>
      </c>
      <c r="C66" s="492"/>
      <c r="D66" s="493"/>
      <c r="E66" s="494" t="s">
        <v>1867</v>
      </c>
      <c r="F66" s="495"/>
      <c r="G66" s="494" t="s">
        <v>1868</v>
      </c>
      <c r="H66" s="495"/>
      <c r="I66" s="242">
        <v>0</v>
      </c>
      <c r="J66" s="152">
        <v>0</v>
      </c>
      <c r="K66" s="485" t="s">
        <v>1865</v>
      </c>
      <c r="L66" s="486"/>
    </row>
    <row r="67" spans="1:12" ht="15" customHeight="1" thickBot="1" x14ac:dyDescent="0.25">
      <c r="A67" s="476"/>
      <c r="B67" s="476"/>
      <c r="C67" s="476"/>
      <c r="D67" s="476"/>
      <c r="E67" s="476"/>
      <c r="F67" s="476"/>
      <c r="G67" s="476"/>
      <c r="H67" s="476"/>
      <c r="I67" s="476"/>
      <c r="J67" s="476"/>
      <c r="K67" s="476"/>
      <c r="L67" s="476"/>
    </row>
    <row r="68" spans="1:12" ht="30" customHeight="1" thickBot="1" x14ac:dyDescent="0.25">
      <c r="A68" s="87">
        <v>30</v>
      </c>
      <c r="B68" s="477" t="s">
        <v>1876</v>
      </c>
      <c r="C68" s="477"/>
      <c r="D68" s="478" t="s">
        <v>1877</v>
      </c>
      <c r="E68" s="478"/>
      <c r="F68" s="478"/>
      <c r="G68" s="478"/>
      <c r="H68" s="478"/>
      <c r="I68" s="478"/>
      <c r="J68" s="478"/>
      <c r="K68" s="478"/>
      <c r="L68" s="479"/>
    </row>
    <row r="96" spans="1:1" x14ac:dyDescent="0.2">
      <c r="A96" s="102" t="s">
        <v>1878</v>
      </c>
    </row>
    <row r="97" spans="1:1" x14ac:dyDescent="0.2">
      <c r="A97" s="102" t="s">
        <v>14</v>
      </c>
    </row>
    <row r="98" spans="1:1" x14ac:dyDescent="0.2">
      <c r="A98" s="102" t="s">
        <v>1879</v>
      </c>
    </row>
    <row r="99" spans="1:1" x14ac:dyDescent="0.2">
      <c r="A99" s="102" t="s">
        <v>1880</v>
      </c>
    </row>
    <row r="100" spans="1:1" x14ac:dyDescent="0.2">
      <c r="A100" s="102" t="s">
        <v>1881</v>
      </c>
    </row>
    <row r="101" spans="1:1" x14ac:dyDescent="0.2">
      <c r="A101" s="102" t="s">
        <v>1882</v>
      </c>
    </row>
    <row r="102" spans="1:1" x14ac:dyDescent="0.2">
      <c r="A102" s="102" t="s">
        <v>1883</v>
      </c>
    </row>
    <row r="103" spans="1:1" x14ac:dyDescent="0.2">
      <c r="A103" s="102" t="s">
        <v>1884</v>
      </c>
    </row>
    <row r="104" spans="1:1" x14ac:dyDescent="0.2">
      <c r="A104" s="102" t="s">
        <v>1885</v>
      </c>
    </row>
    <row r="105" spans="1:1" x14ac:dyDescent="0.2">
      <c r="A105" s="102" t="s">
        <v>1886</v>
      </c>
    </row>
    <row r="106" spans="1:1" x14ac:dyDescent="0.2">
      <c r="A106" s="102" t="s">
        <v>1887</v>
      </c>
    </row>
    <row r="107" spans="1:1" x14ac:dyDescent="0.2">
      <c r="A107" s="102" t="s">
        <v>1888</v>
      </c>
    </row>
    <row r="108" spans="1:1" x14ac:dyDescent="0.2">
      <c r="A108" s="102" t="s">
        <v>1889</v>
      </c>
    </row>
    <row r="109" spans="1:1" x14ac:dyDescent="0.2">
      <c r="A109" s="102" t="s">
        <v>1890</v>
      </c>
    </row>
    <row r="110" spans="1:1" x14ac:dyDescent="0.2">
      <c r="A110" s="102" t="s">
        <v>1891</v>
      </c>
    </row>
    <row r="111" spans="1:1" x14ac:dyDescent="0.2">
      <c r="A111" s="102" t="s">
        <v>1892</v>
      </c>
    </row>
    <row r="112" spans="1:1" x14ac:dyDescent="0.2">
      <c r="A112" s="102" t="s">
        <v>1893</v>
      </c>
    </row>
    <row r="113" spans="1:1" x14ac:dyDescent="0.2">
      <c r="A113" s="102" t="s">
        <v>1894</v>
      </c>
    </row>
    <row r="114" spans="1:1" ht="15" x14ac:dyDescent="0.25">
      <c r="A114" s="97"/>
    </row>
    <row r="115" spans="1:1" ht="15" x14ac:dyDescent="0.25">
      <c r="A115" s="97"/>
    </row>
    <row r="116" spans="1:1" x14ac:dyDescent="0.2">
      <c r="A116" s="88" t="s">
        <v>1895</v>
      </c>
    </row>
    <row r="117" spans="1:1" x14ac:dyDescent="0.2">
      <c r="A117" s="88" t="s">
        <v>1896</v>
      </c>
    </row>
    <row r="118" spans="1:1" x14ac:dyDescent="0.2">
      <c r="A118" s="88" t="s">
        <v>1822</v>
      </c>
    </row>
    <row r="119" spans="1:1" x14ac:dyDescent="0.2">
      <c r="A119" s="88" t="s">
        <v>1897</v>
      </c>
    </row>
    <row r="120" spans="1:1" ht="15" x14ac:dyDescent="0.25">
      <c r="A120" s="97"/>
    </row>
    <row r="121" spans="1:1" ht="15" x14ac:dyDescent="0.25">
      <c r="A121" s="97"/>
    </row>
    <row r="122" spans="1:1" x14ac:dyDescent="0.2">
      <c r="A122" s="102" t="s">
        <v>1898</v>
      </c>
    </row>
    <row r="123" spans="1:1" x14ac:dyDescent="0.2">
      <c r="A123" s="102" t="s">
        <v>1899</v>
      </c>
    </row>
    <row r="124" spans="1:1" x14ac:dyDescent="0.2">
      <c r="A124" s="102" t="s">
        <v>1900</v>
      </c>
    </row>
    <row r="125" spans="1:1" x14ac:dyDescent="0.2">
      <c r="A125" s="102" t="s">
        <v>1901</v>
      </c>
    </row>
    <row r="126" spans="1:1" x14ac:dyDescent="0.2">
      <c r="A126" s="102" t="s">
        <v>1902</v>
      </c>
    </row>
    <row r="127" spans="1:1" x14ac:dyDescent="0.2">
      <c r="A127" s="102" t="s">
        <v>1903</v>
      </c>
    </row>
    <row r="128" spans="1:1" x14ac:dyDescent="0.2">
      <c r="A128" s="102" t="s">
        <v>1904</v>
      </c>
    </row>
    <row r="129" spans="1:1" x14ac:dyDescent="0.2">
      <c r="A129" s="102" t="s">
        <v>1905</v>
      </c>
    </row>
    <row r="130" spans="1:1" x14ac:dyDescent="0.2">
      <c r="A130" s="102" t="s">
        <v>1906</v>
      </c>
    </row>
    <row r="131" spans="1:1" x14ac:dyDescent="0.2">
      <c r="A131" s="102" t="s">
        <v>1907</v>
      </c>
    </row>
    <row r="132" spans="1:1" x14ac:dyDescent="0.2">
      <c r="A132" s="102" t="s">
        <v>1908</v>
      </c>
    </row>
    <row r="133" spans="1:1" x14ac:dyDescent="0.2">
      <c r="A133" s="102" t="s">
        <v>1824</v>
      </c>
    </row>
    <row r="134" spans="1:1" x14ac:dyDescent="0.2">
      <c r="A134" s="102" t="s">
        <v>1909</v>
      </c>
    </row>
    <row r="135" spans="1:1" x14ac:dyDescent="0.2">
      <c r="A135" s="102" t="s">
        <v>1910</v>
      </c>
    </row>
    <row r="136" spans="1:1" x14ac:dyDescent="0.2">
      <c r="A136" s="102" t="s">
        <v>1911</v>
      </c>
    </row>
    <row r="137" spans="1:1" x14ac:dyDescent="0.2">
      <c r="A137" s="102" t="s">
        <v>1912</v>
      </c>
    </row>
    <row r="138" spans="1:1" x14ac:dyDescent="0.2">
      <c r="A138" s="102" t="s">
        <v>1913</v>
      </c>
    </row>
    <row r="139" spans="1:1" x14ac:dyDescent="0.2">
      <c r="A139" s="102" t="s">
        <v>1914</v>
      </c>
    </row>
    <row r="140" spans="1:1" x14ac:dyDescent="0.2">
      <c r="A140" s="102" t="s">
        <v>1915</v>
      </c>
    </row>
    <row r="141" spans="1:1" x14ac:dyDescent="0.2">
      <c r="A141" s="102" t="s">
        <v>1916</v>
      </c>
    </row>
    <row r="142" spans="1:1" x14ac:dyDescent="0.2">
      <c r="A142" s="102" t="s">
        <v>1917</v>
      </c>
    </row>
    <row r="143" spans="1:1" x14ac:dyDescent="0.2">
      <c r="A143" s="102" t="s">
        <v>1918</v>
      </c>
    </row>
    <row r="144" spans="1:1" x14ac:dyDescent="0.2">
      <c r="A144" s="102" t="s">
        <v>1919</v>
      </c>
    </row>
    <row r="145" spans="1:1" x14ac:dyDescent="0.2">
      <c r="A145" s="102" t="s">
        <v>1920</v>
      </c>
    </row>
    <row r="146" spans="1:1" x14ac:dyDescent="0.2">
      <c r="A146" s="102" t="s">
        <v>1921</v>
      </c>
    </row>
    <row r="147" spans="1:1" x14ac:dyDescent="0.2">
      <c r="A147" s="102" t="s">
        <v>1922</v>
      </c>
    </row>
    <row r="148" spans="1:1" x14ac:dyDescent="0.2">
      <c r="A148" s="102" t="s">
        <v>1923</v>
      </c>
    </row>
    <row r="149" spans="1:1" x14ac:dyDescent="0.2">
      <c r="A149" s="102" t="s">
        <v>1924</v>
      </c>
    </row>
    <row r="150" spans="1:1" x14ac:dyDescent="0.2">
      <c r="A150" s="102" t="s">
        <v>1925</v>
      </c>
    </row>
    <row r="151" spans="1:1" x14ac:dyDescent="0.2">
      <c r="A151" s="102" t="s">
        <v>1926</v>
      </c>
    </row>
    <row r="152" spans="1:1" x14ac:dyDescent="0.2">
      <c r="A152" s="102" t="s">
        <v>1927</v>
      </c>
    </row>
    <row r="153" spans="1:1" x14ac:dyDescent="0.2">
      <c r="A153" s="102" t="s">
        <v>1928</v>
      </c>
    </row>
    <row r="154" spans="1:1" x14ac:dyDescent="0.2">
      <c r="A154" s="102" t="s">
        <v>1929</v>
      </c>
    </row>
    <row r="155" spans="1:1" x14ac:dyDescent="0.2">
      <c r="A155" s="102" t="s">
        <v>1930</v>
      </c>
    </row>
    <row r="156" spans="1:1" x14ac:dyDescent="0.2">
      <c r="A156" s="102" t="s">
        <v>1931</v>
      </c>
    </row>
    <row r="157" spans="1:1" x14ac:dyDescent="0.2">
      <c r="A157" s="102" t="s">
        <v>1932</v>
      </c>
    </row>
    <row r="158" spans="1:1" x14ac:dyDescent="0.2">
      <c r="A158" s="102" t="s">
        <v>1933</v>
      </c>
    </row>
    <row r="159" spans="1:1" ht="15" x14ac:dyDescent="0.25">
      <c r="A159" s="97"/>
    </row>
    <row r="160" spans="1:1" ht="15" x14ac:dyDescent="0.25">
      <c r="A160" s="97"/>
    </row>
    <row r="161" spans="1:1" x14ac:dyDescent="0.2">
      <c r="A161" s="103" t="s">
        <v>1826</v>
      </c>
    </row>
    <row r="162" spans="1:1" x14ac:dyDescent="0.2">
      <c r="A162" s="103" t="s">
        <v>1934</v>
      </c>
    </row>
    <row r="163" spans="1:1" ht="15" x14ac:dyDescent="0.25">
      <c r="A163" s="97"/>
    </row>
    <row r="164" spans="1:1" ht="15" x14ac:dyDescent="0.25">
      <c r="A164" s="97"/>
    </row>
    <row r="165" spans="1:1" x14ac:dyDescent="0.2">
      <c r="A165" s="103" t="s">
        <v>1935</v>
      </c>
    </row>
    <row r="166" spans="1:1" x14ac:dyDescent="0.2">
      <c r="A166" s="103" t="s">
        <v>1936</v>
      </c>
    </row>
    <row r="167" spans="1:1" x14ac:dyDescent="0.2">
      <c r="A167" s="103" t="s">
        <v>1828</v>
      </c>
    </row>
    <row r="168" spans="1:1" x14ac:dyDescent="0.2">
      <c r="A168" s="103" t="s">
        <v>1937</v>
      </c>
    </row>
    <row r="169" spans="1:1" ht="15" x14ac:dyDescent="0.25">
      <c r="A169" s="97"/>
    </row>
    <row r="170" spans="1:1" ht="15" x14ac:dyDescent="0.25">
      <c r="A170" s="97"/>
    </row>
    <row r="171" spans="1:1" x14ac:dyDescent="0.2">
      <c r="A171" s="103" t="s">
        <v>1938</v>
      </c>
    </row>
    <row r="172" spans="1:1" x14ac:dyDescent="0.2">
      <c r="A172" s="103" t="s">
        <v>1939</v>
      </c>
    </row>
    <row r="173" spans="1:1" x14ac:dyDescent="0.2">
      <c r="A173" s="103" t="s">
        <v>1830</v>
      </c>
    </row>
    <row r="174" spans="1:1" x14ac:dyDescent="0.2">
      <c r="A174" s="103" t="s">
        <v>1940</v>
      </c>
    </row>
    <row r="175" spans="1:1" x14ac:dyDescent="0.2">
      <c r="A175" s="103" t="s">
        <v>1941</v>
      </c>
    </row>
    <row r="176" spans="1:1" x14ac:dyDescent="0.2">
      <c r="A176" s="103" t="s">
        <v>1942</v>
      </c>
    </row>
  </sheetData>
  <autoFilter ref="N1:N179"/>
  <mergeCells count="148">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8"/>
    <mergeCell ref="D28:L28"/>
    <mergeCell ref="A22:L22"/>
    <mergeCell ref="B23:C23"/>
    <mergeCell ref="D23:L23"/>
    <mergeCell ref="B24:C24"/>
    <mergeCell ref="D24:L24"/>
    <mergeCell ref="B25:C25"/>
    <mergeCell ref="D25:L25"/>
    <mergeCell ref="B33:C33"/>
    <mergeCell ref="D33:L33"/>
    <mergeCell ref="A34:A35"/>
    <mergeCell ref="B34:C35"/>
    <mergeCell ref="D34:L34"/>
    <mergeCell ref="D35:L35"/>
    <mergeCell ref="B29:C29"/>
    <mergeCell ref="D29:L29"/>
    <mergeCell ref="A30:L30"/>
    <mergeCell ref="B31:C31"/>
    <mergeCell ref="D31:L31"/>
    <mergeCell ref="B32:C32"/>
    <mergeCell ref="D32:L32"/>
    <mergeCell ref="B40:C40"/>
    <mergeCell ref="D40:L40"/>
    <mergeCell ref="A41:L41"/>
    <mergeCell ref="A42:C42"/>
    <mergeCell ref="B43:C43"/>
    <mergeCell ref="B44:C44"/>
    <mergeCell ref="A36:A37"/>
    <mergeCell ref="B36:C37"/>
    <mergeCell ref="D36:L36"/>
    <mergeCell ref="D37:L37"/>
    <mergeCell ref="A38:L38"/>
    <mergeCell ref="B39:C39"/>
    <mergeCell ref="D39:E39"/>
    <mergeCell ref="F39:G39"/>
    <mergeCell ref="H39:I39"/>
    <mergeCell ref="J39:L39"/>
    <mergeCell ref="D51:J51"/>
    <mergeCell ref="K51:L51"/>
    <mergeCell ref="B52:C52"/>
    <mergeCell ref="D52:J52"/>
    <mergeCell ref="K52:L52"/>
    <mergeCell ref="B53:C53"/>
    <mergeCell ref="D53:J53"/>
    <mergeCell ref="K53:L53"/>
    <mergeCell ref="B45:C45"/>
    <mergeCell ref="B46:C46"/>
    <mergeCell ref="B47:C47"/>
    <mergeCell ref="A48:L48"/>
    <mergeCell ref="A49:A54"/>
    <mergeCell ref="B49:L49"/>
    <mergeCell ref="B50:C50"/>
    <mergeCell ref="D50:J50"/>
    <mergeCell ref="K50:L50"/>
    <mergeCell ref="B51:C51"/>
    <mergeCell ref="K57:L57"/>
    <mergeCell ref="B58:D58"/>
    <mergeCell ref="B59:D59"/>
    <mergeCell ref="E59:F59"/>
    <mergeCell ref="G59:H59"/>
    <mergeCell ref="K59:L59"/>
    <mergeCell ref="B54:C54"/>
    <mergeCell ref="D54:J54"/>
    <mergeCell ref="K54:L54"/>
    <mergeCell ref="A55:L55"/>
    <mergeCell ref="A56:A66"/>
    <mergeCell ref="B56:L56"/>
    <mergeCell ref="B57:D57"/>
    <mergeCell ref="E57:F57"/>
    <mergeCell ref="G57:H57"/>
    <mergeCell ref="I57:J57"/>
    <mergeCell ref="B62:D62"/>
    <mergeCell ref="E62:F62"/>
    <mergeCell ref="G62:H62"/>
    <mergeCell ref="K62:L62"/>
    <mergeCell ref="B63:D63"/>
    <mergeCell ref="E63:F63"/>
    <mergeCell ref="G63:H63"/>
    <mergeCell ref="K63:L63"/>
    <mergeCell ref="B60:D60"/>
    <mergeCell ref="E60:F60"/>
    <mergeCell ref="G60:H60"/>
    <mergeCell ref="K60:L60"/>
    <mergeCell ref="B61:D61"/>
    <mergeCell ref="E61:F61"/>
    <mergeCell ref="G61:H61"/>
    <mergeCell ref="K61:L61"/>
    <mergeCell ref="B66:D66"/>
    <mergeCell ref="E66:F66"/>
    <mergeCell ref="G66:H66"/>
    <mergeCell ref="K66:L66"/>
    <mergeCell ref="A67:L67"/>
    <mergeCell ref="B68:C68"/>
    <mergeCell ref="D68:L68"/>
    <mergeCell ref="B64:D64"/>
    <mergeCell ref="E64:F64"/>
    <mergeCell ref="G64:H64"/>
    <mergeCell ref="K64:L64"/>
    <mergeCell ref="B65:D65"/>
    <mergeCell ref="E65:F65"/>
    <mergeCell ref="G65:H65"/>
    <mergeCell ref="K65:L65"/>
  </mergeCells>
  <conditionalFormatting sqref="F39:G39">
    <cfRule type="containsText" dxfId="14" priority="4" stopIfTrue="1" operator="containsText" text="wybierz">
      <formula>NOT(ISERROR(SEARCH("wybierz",F39)))</formula>
    </cfRule>
  </conditionalFormatting>
  <conditionalFormatting sqref="D24:D26">
    <cfRule type="containsText" dxfId="13" priority="3" stopIfTrue="1" operator="containsText" text="wybierz">
      <formula>NOT(ISERROR(SEARCH("wybierz",D24)))</formula>
    </cfRule>
  </conditionalFormatting>
  <conditionalFormatting sqref="D27">
    <cfRule type="containsText" dxfId="12" priority="2" stopIfTrue="1" operator="containsText" text="wybierz">
      <formula>NOT(ISERROR(SEARCH("wybierz",D27)))</formula>
    </cfRule>
  </conditionalFormatting>
  <conditionalFormatting sqref="D28">
    <cfRule type="containsText" dxfId="11" priority="1" stopIfTrue="1" operator="containsText" text="wybierz">
      <formula>NOT(ISERROR(SEARCH("wybierz",D28)))</formula>
    </cfRule>
  </conditionalFormatting>
  <dataValidations count="7">
    <dataValidation type="list" allowBlank="1" showInputMessage="1" showErrorMessage="1" sqref="D20:L20">
      <formula1>$A$116:$A$119</formula1>
    </dataValidation>
    <dataValidation type="list" allowBlank="1" showInputMessage="1" showErrorMessage="1" prompt="wybierz Program z listy" sqref="E12:L12">
      <formula1>$A$96:$A$113</formula1>
    </dataValidation>
    <dataValidation type="list" allowBlank="1" showInputMessage="1" showErrorMessage="1" prompt="wybierz PI z listy" sqref="D25:L25">
      <formula1>$A$171:$A$176</formula1>
    </dataValidation>
    <dataValidation allowBlank="1" showInputMessage="1" showErrorMessage="1" prompt="zgodnie z właściwym PO" sqref="E13:L15"/>
    <dataValidation type="list" allowBlank="1" showInputMessage="1" showErrorMessage="1" prompt="wybierz narzędzie PP" sqref="D21:L21">
      <formula1>$A$122:$A$158</formula1>
    </dataValidation>
    <dataValidation type="list" allowBlank="1" showInputMessage="1" showErrorMessage="1" prompt="wybierz fundusz" sqref="D23:L23">
      <formula1>$A$161:$A$162</formula1>
    </dataValidation>
    <dataValidation type="list" allowBlank="1" showInputMessage="1" showErrorMessage="1" prompt="wybierz Cel Tematyczny" sqref="D24:L24">
      <formula1>$A$165:$A$168</formula1>
    </dataValidation>
  </dataValidations>
  <pageMargins left="0.25" right="0.25" top="0.75" bottom="0.75" header="0.3" footer="0.3"/>
  <pageSetup paperSize="9" scale="77" fitToHeight="0" orientation="portrait" r:id="rId1"/>
  <headerFooter>
    <oddHeader>&amp;CZałącznik 1</oddHead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O177"/>
  <sheetViews>
    <sheetView view="pageBreakPreview" zoomScale="70" zoomScaleNormal="100" zoomScaleSheetLayoutView="70" workbookViewId="0">
      <selection activeCell="A3" sqref="A3:L3"/>
    </sheetView>
  </sheetViews>
  <sheetFormatPr defaultRowHeight="12.75" outlineLevelRow="1" x14ac:dyDescent="0.2"/>
  <cols>
    <col min="1" max="1" width="5.140625" style="89" customWidth="1"/>
    <col min="2" max="2" width="9.140625" style="89"/>
    <col min="3" max="3" width="30.85546875" style="89" customWidth="1"/>
    <col min="4" max="5" width="12.85546875" style="89" bestFit="1" customWidth="1"/>
    <col min="6" max="6" width="14.85546875" style="89" bestFit="1" customWidth="1"/>
    <col min="7" max="7" width="12.85546875" style="89" bestFit="1" customWidth="1"/>
    <col min="8" max="8" width="9.7109375" style="89" customWidth="1"/>
    <col min="9" max="9" width="14" style="89" customWidth="1"/>
    <col min="10" max="10" width="13.5703125" style="89" customWidth="1"/>
    <col min="11" max="11" width="36.85546875" style="89" customWidth="1"/>
    <col min="12" max="12" width="32.85546875" style="89" customWidth="1"/>
    <col min="13" max="13" width="9.140625" style="89"/>
    <col min="14" max="14" width="0" style="89" hidden="1" customWidth="1"/>
    <col min="15" max="15" width="13.140625" style="89" bestFit="1" customWidth="1"/>
    <col min="16" max="16384" width="9.140625" style="89"/>
  </cols>
  <sheetData>
    <row r="1" spans="1:14" ht="41.25" customHeight="1" x14ac:dyDescent="0.2">
      <c r="A1" s="1186" t="s">
        <v>1802</v>
      </c>
      <c r="B1" s="1187"/>
      <c r="C1" s="1187"/>
      <c r="D1" s="1187"/>
      <c r="E1" s="1187"/>
      <c r="F1" s="1187"/>
      <c r="G1" s="1187"/>
      <c r="H1" s="1187"/>
      <c r="I1" s="1187"/>
      <c r="J1" s="1187"/>
      <c r="K1" s="1187"/>
      <c r="L1" s="1188"/>
      <c r="N1" s="89" t="s">
        <v>1803</v>
      </c>
    </row>
    <row r="2" spans="1:14" ht="30" customHeight="1" thickBot="1" x14ac:dyDescent="0.25">
      <c r="A2" s="90">
        <v>1</v>
      </c>
      <c r="B2" s="1189" t="s">
        <v>1804</v>
      </c>
      <c r="C2" s="1189"/>
      <c r="D2" s="1189"/>
      <c r="E2" s="1190"/>
      <c r="F2" s="1191" t="s">
        <v>2321</v>
      </c>
      <c r="G2" s="1191"/>
      <c r="H2" s="1191"/>
      <c r="I2" s="1191"/>
      <c r="J2" s="1191"/>
      <c r="K2" s="1191"/>
      <c r="L2" s="1192"/>
      <c r="N2" s="89" t="s">
        <v>1805</v>
      </c>
    </row>
    <row r="3" spans="1:14" ht="15" customHeight="1" thickBot="1" x14ac:dyDescent="0.25">
      <c r="A3" s="1176"/>
      <c r="B3" s="1177"/>
      <c r="C3" s="1177"/>
      <c r="D3" s="1177"/>
      <c r="E3" s="1177"/>
      <c r="F3" s="1177"/>
      <c r="G3" s="1177"/>
      <c r="H3" s="1177"/>
      <c r="I3" s="1177"/>
      <c r="J3" s="1177"/>
      <c r="K3" s="1177"/>
      <c r="L3" s="1178"/>
    </row>
    <row r="4" spans="1:14" ht="30" customHeight="1" x14ac:dyDescent="0.25">
      <c r="A4" s="1157" t="s">
        <v>0</v>
      </c>
      <c r="B4" s="1158"/>
      <c r="C4" s="1158"/>
      <c r="D4" s="1158"/>
      <c r="E4" s="1158"/>
      <c r="F4" s="1158"/>
      <c r="G4" s="1158"/>
      <c r="H4" s="1158"/>
      <c r="I4" s="1158"/>
      <c r="J4" s="1158"/>
      <c r="K4" s="1193"/>
      <c r="L4" s="1194"/>
    </row>
    <row r="5" spans="1:14" ht="30" customHeight="1" x14ac:dyDescent="0.2">
      <c r="A5" s="124">
        <v>2</v>
      </c>
      <c r="B5" s="1165" t="s">
        <v>1806</v>
      </c>
      <c r="C5" s="1165"/>
      <c r="D5" s="1165"/>
      <c r="E5" s="1173" t="s">
        <v>2327</v>
      </c>
      <c r="F5" s="1173"/>
      <c r="G5" s="1173"/>
      <c r="H5" s="1173"/>
      <c r="I5" s="1173"/>
      <c r="J5" s="1173"/>
      <c r="K5" s="1173"/>
      <c r="L5" s="1174"/>
      <c r="N5" s="89" t="s">
        <v>1807</v>
      </c>
    </row>
    <row r="6" spans="1:14" ht="30" customHeight="1" x14ac:dyDescent="0.2">
      <c r="A6" s="1172">
        <v>3</v>
      </c>
      <c r="B6" s="1165" t="s">
        <v>1808</v>
      </c>
      <c r="C6" s="1165"/>
      <c r="D6" s="1165"/>
      <c r="E6" s="1195" t="s">
        <v>2249</v>
      </c>
      <c r="F6" s="1195"/>
      <c r="G6" s="1195"/>
      <c r="H6" s="1195"/>
      <c r="I6" s="1195"/>
      <c r="J6" s="1195"/>
      <c r="K6" s="1195"/>
      <c r="L6" s="1196"/>
      <c r="N6" s="89" t="s">
        <v>1809</v>
      </c>
    </row>
    <row r="7" spans="1:14" ht="30" customHeight="1" x14ac:dyDescent="0.2">
      <c r="A7" s="1172"/>
      <c r="B7" s="1165"/>
      <c r="C7" s="1165"/>
      <c r="D7" s="1165"/>
      <c r="E7" s="91" t="s">
        <v>1810</v>
      </c>
      <c r="F7" s="1181" t="s">
        <v>99</v>
      </c>
      <c r="G7" s="1181"/>
      <c r="H7" s="1181"/>
      <c r="I7" s="91" t="s">
        <v>1811</v>
      </c>
      <c r="J7" s="1169">
        <v>1465</v>
      </c>
      <c r="K7" s="1170"/>
      <c r="L7" s="1171"/>
    </row>
    <row r="8" spans="1:14" ht="30" hidden="1" customHeight="1" outlineLevel="1" x14ac:dyDescent="0.2">
      <c r="A8" s="1179" t="s">
        <v>2029</v>
      </c>
      <c r="B8" s="1180" t="s">
        <v>2030</v>
      </c>
      <c r="C8" s="1180"/>
      <c r="D8" s="1180"/>
      <c r="E8" s="1131" t="s">
        <v>2031</v>
      </c>
      <c r="F8" s="1131"/>
      <c r="G8" s="1181" t="s">
        <v>2250</v>
      </c>
      <c r="H8" s="1181"/>
      <c r="I8" s="1181"/>
      <c r="J8" s="1181"/>
      <c r="K8" s="1181"/>
      <c r="L8" s="1182"/>
      <c r="N8" s="89" t="s">
        <v>2032</v>
      </c>
    </row>
    <row r="9" spans="1:14" ht="30" hidden="1" customHeight="1" outlineLevel="1" x14ac:dyDescent="0.2">
      <c r="A9" s="1179"/>
      <c r="B9" s="1180"/>
      <c r="C9" s="1180"/>
      <c r="D9" s="1180"/>
      <c r="E9" s="243" t="s">
        <v>1810</v>
      </c>
      <c r="F9" s="1181" t="s">
        <v>99</v>
      </c>
      <c r="G9" s="1181"/>
      <c r="H9" s="1181"/>
      <c r="I9" s="243" t="s">
        <v>2033</v>
      </c>
      <c r="J9" s="1169" t="s">
        <v>2251</v>
      </c>
      <c r="K9" s="1170"/>
      <c r="L9" s="1171"/>
    </row>
    <row r="10" spans="1:14" ht="30" customHeight="1" collapsed="1" x14ac:dyDescent="0.2">
      <c r="A10" s="1172">
        <v>4</v>
      </c>
      <c r="B10" s="1165" t="s">
        <v>1812</v>
      </c>
      <c r="C10" s="1165"/>
      <c r="D10" s="1165"/>
      <c r="E10" s="1173" t="s">
        <v>1813</v>
      </c>
      <c r="F10" s="1173"/>
      <c r="G10" s="1173"/>
      <c r="H10" s="1173"/>
      <c r="I10" s="1173"/>
      <c r="J10" s="1173"/>
      <c r="K10" s="1173"/>
      <c r="L10" s="1174"/>
      <c r="N10" s="89" t="s">
        <v>1805</v>
      </c>
    </row>
    <row r="11" spans="1:14" ht="30" customHeight="1" x14ac:dyDescent="0.2">
      <c r="A11" s="1172"/>
      <c r="B11" s="1165"/>
      <c r="C11" s="1165"/>
      <c r="D11" s="1165"/>
      <c r="E11" s="91" t="s">
        <v>1810</v>
      </c>
      <c r="F11" s="1175"/>
      <c r="G11" s="1175"/>
      <c r="H11" s="1175"/>
      <c r="I11" s="91" t="s">
        <v>1811</v>
      </c>
      <c r="J11" s="1169"/>
      <c r="K11" s="1170"/>
      <c r="L11" s="1171"/>
    </row>
    <row r="12" spans="1:14" ht="30" customHeight="1" x14ac:dyDescent="0.2">
      <c r="A12" s="124">
        <v>5</v>
      </c>
      <c r="B12" s="1165" t="s">
        <v>11</v>
      </c>
      <c r="C12" s="1165"/>
      <c r="D12" s="1165"/>
      <c r="E12" s="1183" t="s">
        <v>14</v>
      </c>
      <c r="F12" s="1183"/>
      <c r="G12" s="1183"/>
      <c r="H12" s="1183"/>
      <c r="I12" s="1183"/>
      <c r="J12" s="1183"/>
      <c r="K12" s="1184"/>
      <c r="L12" s="1185"/>
      <c r="N12" s="89" t="s">
        <v>1805</v>
      </c>
    </row>
    <row r="13" spans="1:14" ht="33" customHeight="1" x14ac:dyDescent="0.2">
      <c r="A13" s="124">
        <v>6</v>
      </c>
      <c r="B13" s="1165" t="s">
        <v>1815</v>
      </c>
      <c r="C13" s="1165"/>
      <c r="D13" s="1165"/>
      <c r="E13" s="604" t="s">
        <v>1816</v>
      </c>
      <c r="F13" s="604"/>
      <c r="G13" s="604"/>
      <c r="H13" s="604"/>
      <c r="I13" s="604"/>
      <c r="J13" s="604"/>
      <c r="K13" s="604"/>
      <c r="L13" s="605"/>
      <c r="N13" s="89" t="s">
        <v>1805</v>
      </c>
    </row>
    <row r="14" spans="1:14" ht="30" customHeight="1" x14ac:dyDescent="0.2">
      <c r="A14" s="124">
        <v>7</v>
      </c>
      <c r="B14" s="1165" t="s">
        <v>1817</v>
      </c>
      <c r="C14" s="1165"/>
      <c r="D14" s="1165"/>
      <c r="E14" s="1167" t="s">
        <v>1818</v>
      </c>
      <c r="F14" s="1167"/>
      <c r="G14" s="1167"/>
      <c r="H14" s="1167"/>
      <c r="I14" s="1167"/>
      <c r="J14" s="1167"/>
      <c r="K14" s="1167"/>
      <c r="L14" s="1168"/>
      <c r="N14" s="89" t="s">
        <v>1805</v>
      </c>
    </row>
    <row r="15" spans="1:14" ht="30" customHeight="1" x14ac:dyDescent="0.2">
      <c r="A15" s="124">
        <v>8</v>
      </c>
      <c r="B15" s="1165" t="s">
        <v>1819</v>
      </c>
      <c r="C15" s="1165"/>
      <c r="D15" s="1165"/>
      <c r="E15" s="604" t="s">
        <v>1814</v>
      </c>
      <c r="F15" s="604"/>
      <c r="G15" s="604"/>
      <c r="H15" s="604"/>
      <c r="I15" s="604"/>
      <c r="J15" s="604"/>
      <c r="K15" s="604"/>
      <c r="L15" s="605"/>
      <c r="N15" s="89" t="s">
        <v>1805</v>
      </c>
    </row>
    <row r="16" spans="1:14" ht="54.75" customHeight="1" thickBot="1" x14ac:dyDescent="0.25">
      <c r="A16" s="124">
        <v>9</v>
      </c>
      <c r="B16" s="1165" t="s">
        <v>2</v>
      </c>
      <c r="C16" s="1165"/>
      <c r="D16" s="1165"/>
      <c r="E16" s="580" t="s">
        <v>2035</v>
      </c>
      <c r="F16" s="580"/>
      <c r="G16" s="580"/>
      <c r="H16" s="580"/>
      <c r="I16" s="580"/>
      <c r="J16" s="580"/>
      <c r="K16" s="580"/>
      <c r="L16" s="581"/>
      <c r="N16" s="89" t="s">
        <v>1805</v>
      </c>
    </row>
    <row r="17" spans="1:14" ht="54.75" hidden="1" customHeight="1" outlineLevel="1" thickBot="1" x14ac:dyDescent="0.25">
      <c r="A17" s="134" t="s">
        <v>2036</v>
      </c>
      <c r="B17" s="1166" t="s">
        <v>2037</v>
      </c>
      <c r="C17" s="1166"/>
      <c r="D17" s="1166"/>
      <c r="E17" s="914" t="s">
        <v>2252</v>
      </c>
      <c r="F17" s="915"/>
      <c r="G17" s="915"/>
      <c r="H17" s="915"/>
      <c r="I17" s="915"/>
      <c r="J17" s="915"/>
      <c r="K17" s="915"/>
      <c r="L17" s="916"/>
      <c r="N17" s="89" t="s">
        <v>2039</v>
      </c>
    </row>
    <row r="18" spans="1:14" ht="15" customHeight="1" collapsed="1" thickBot="1" x14ac:dyDescent="0.25">
      <c r="A18" s="1176"/>
      <c r="B18" s="1177"/>
      <c r="C18" s="1177"/>
      <c r="D18" s="1177"/>
      <c r="E18" s="1177"/>
      <c r="F18" s="1177"/>
      <c r="G18" s="1177"/>
      <c r="H18" s="1177"/>
      <c r="I18" s="1177"/>
      <c r="J18" s="1177"/>
      <c r="K18" s="1177"/>
      <c r="L18" s="1178"/>
    </row>
    <row r="19" spans="1:14" ht="30" customHeight="1" x14ac:dyDescent="0.2">
      <c r="A19" s="1157" t="s">
        <v>1820</v>
      </c>
      <c r="B19" s="1158"/>
      <c r="C19" s="1158"/>
      <c r="D19" s="1158"/>
      <c r="E19" s="1158"/>
      <c r="F19" s="1158"/>
      <c r="G19" s="1158"/>
      <c r="H19" s="1158"/>
      <c r="I19" s="1158"/>
      <c r="J19" s="1158"/>
      <c r="K19" s="1158"/>
      <c r="L19" s="1159"/>
    </row>
    <row r="20" spans="1:14" ht="41.25" customHeight="1" x14ac:dyDescent="0.2">
      <c r="A20" s="124">
        <v>10</v>
      </c>
      <c r="B20" s="1128" t="s">
        <v>1821</v>
      </c>
      <c r="C20" s="1128"/>
      <c r="D20" s="1160" t="s">
        <v>1896</v>
      </c>
      <c r="E20" s="1160"/>
      <c r="F20" s="1160"/>
      <c r="G20" s="1160"/>
      <c r="H20" s="1160"/>
      <c r="I20" s="1160"/>
      <c r="J20" s="1160"/>
      <c r="K20" s="1160"/>
      <c r="L20" s="1161"/>
      <c r="N20" s="89" t="s">
        <v>1805</v>
      </c>
    </row>
    <row r="21" spans="1:14" ht="40.5" customHeight="1" thickBot="1" x14ac:dyDescent="0.25">
      <c r="A21" s="128">
        <v>11</v>
      </c>
      <c r="B21" s="1162" t="s">
        <v>1823</v>
      </c>
      <c r="C21" s="1162"/>
      <c r="D21" s="1163" t="s">
        <v>1911</v>
      </c>
      <c r="E21" s="1163"/>
      <c r="F21" s="1163"/>
      <c r="G21" s="1163"/>
      <c r="H21" s="1163"/>
      <c r="I21" s="1163"/>
      <c r="J21" s="1163"/>
      <c r="K21" s="1163"/>
      <c r="L21" s="1164"/>
      <c r="N21" s="89" t="s">
        <v>1805</v>
      </c>
    </row>
    <row r="22" spans="1:14" ht="15" customHeight="1" thickBot="1" x14ac:dyDescent="0.25">
      <c r="A22" s="1071"/>
      <c r="B22" s="1071"/>
      <c r="C22" s="1071"/>
      <c r="D22" s="1071"/>
      <c r="E22" s="1071"/>
      <c r="F22" s="1071"/>
      <c r="G22" s="1071"/>
      <c r="H22" s="1071"/>
      <c r="I22" s="1071"/>
      <c r="J22" s="1071"/>
      <c r="K22" s="1071"/>
      <c r="L22" s="1071"/>
    </row>
    <row r="23" spans="1:14" ht="30" customHeight="1" x14ac:dyDescent="0.2">
      <c r="A23" s="125">
        <v>12</v>
      </c>
      <c r="B23" s="1152" t="s">
        <v>1825</v>
      </c>
      <c r="C23" s="1152"/>
      <c r="D23" s="1153" t="s">
        <v>1826</v>
      </c>
      <c r="E23" s="1153"/>
      <c r="F23" s="1153"/>
      <c r="G23" s="1153"/>
      <c r="H23" s="1153"/>
      <c r="I23" s="1153"/>
      <c r="J23" s="1153"/>
      <c r="K23" s="1153"/>
      <c r="L23" s="1154"/>
      <c r="N23" s="89" t="s">
        <v>1805</v>
      </c>
    </row>
    <row r="24" spans="1:14" ht="30" customHeight="1" x14ac:dyDescent="0.2">
      <c r="A24" s="126">
        <v>13</v>
      </c>
      <c r="B24" s="1128" t="s">
        <v>1827</v>
      </c>
      <c r="C24" s="1128"/>
      <c r="D24" s="1155" t="s">
        <v>1828</v>
      </c>
      <c r="E24" s="1155"/>
      <c r="F24" s="1155"/>
      <c r="G24" s="1155"/>
      <c r="H24" s="1155"/>
      <c r="I24" s="1155"/>
      <c r="J24" s="1155"/>
      <c r="K24" s="1155"/>
      <c r="L24" s="1156"/>
      <c r="N24" s="89" t="s">
        <v>1805</v>
      </c>
    </row>
    <row r="25" spans="1:14" ht="63" customHeight="1" x14ac:dyDescent="0.2">
      <c r="A25" s="126">
        <v>14</v>
      </c>
      <c r="B25" s="1128" t="s">
        <v>1829</v>
      </c>
      <c r="C25" s="1128"/>
      <c r="D25" s="1155" t="s">
        <v>1830</v>
      </c>
      <c r="E25" s="1155"/>
      <c r="F25" s="1155"/>
      <c r="G25" s="1155"/>
      <c r="H25" s="1155"/>
      <c r="I25" s="1155"/>
      <c r="J25" s="1155"/>
      <c r="K25" s="1155"/>
      <c r="L25" s="1156"/>
      <c r="N25" s="89" t="s">
        <v>1805</v>
      </c>
    </row>
    <row r="26" spans="1:14" ht="73.5" customHeight="1" thickBot="1" x14ac:dyDescent="0.25">
      <c r="A26" s="126">
        <v>15</v>
      </c>
      <c r="B26" s="1128" t="s">
        <v>1831</v>
      </c>
      <c r="C26" s="1128"/>
      <c r="D26" s="1139" t="s">
        <v>2253</v>
      </c>
      <c r="E26" s="1140"/>
      <c r="F26" s="1140"/>
      <c r="G26" s="1140"/>
      <c r="H26" s="1140"/>
      <c r="I26" s="1140"/>
      <c r="J26" s="1140"/>
      <c r="K26" s="1140"/>
      <c r="L26" s="1141"/>
      <c r="N26" s="89" t="s">
        <v>1805</v>
      </c>
    </row>
    <row r="27" spans="1:14" ht="171.75" customHeight="1" x14ac:dyDescent="0.2">
      <c r="A27" s="126">
        <v>16</v>
      </c>
      <c r="B27" s="1128" t="s">
        <v>1832</v>
      </c>
      <c r="C27" s="1128"/>
      <c r="D27" s="1147" t="s">
        <v>2254</v>
      </c>
      <c r="E27" s="1148"/>
      <c r="F27" s="1148"/>
      <c r="G27" s="1148"/>
      <c r="H27" s="1148"/>
      <c r="I27" s="1148"/>
      <c r="J27" s="1148"/>
      <c r="K27" s="1148"/>
      <c r="L27" s="1149"/>
      <c r="N27" s="89" t="s">
        <v>1833</v>
      </c>
    </row>
    <row r="28" spans="1:14" ht="150" customHeight="1" x14ac:dyDescent="0.2">
      <c r="A28" s="126">
        <v>17</v>
      </c>
      <c r="B28" s="1150" t="s">
        <v>1834</v>
      </c>
      <c r="C28" s="1151"/>
      <c r="D28" s="1132" t="s">
        <v>2255</v>
      </c>
      <c r="E28" s="1133"/>
      <c r="F28" s="1133"/>
      <c r="G28" s="1133"/>
      <c r="H28" s="1133"/>
      <c r="I28" s="1133"/>
      <c r="J28" s="1133"/>
      <c r="K28" s="1133"/>
      <c r="L28" s="1134"/>
      <c r="N28" s="89" t="s">
        <v>1805</v>
      </c>
    </row>
    <row r="29" spans="1:14" ht="167.25" customHeight="1" thickBot="1" x14ac:dyDescent="0.25">
      <c r="A29" s="128">
        <v>18</v>
      </c>
      <c r="B29" s="1104" t="s">
        <v>1835</v>
      </c>
      <c r="C29" s="1104"/>
      <c r="D29" s="1139" t="s">
        <v>2256</v>
      </c>
      <c r="E29" s="1140"/>
      <c r="F29" s="1140"/>
      <c r="G29" s="1140"/>
      <c r="H29" s="1140"/>
      <c r="I29" s="1140"/>
      <c r="J29" s="1140"/>
      <c r="K29" s="1140"/>
      <c r="L29" s="1141"/>
      <c r="N29" s="89" t="s">
        <v>1805</v>
      </c>
    </row>
    <row r="30" spans="1:14" ht="15.75" customHeight="1" thickBot="1" x14ac:dyDescent="0.25">
      <c r="A30" s="1071"/>
      <c r="B30" s="1071"/>
      <c r="C30" s="1071"/>
      <c r="D30" s="1071"/>
      <c r="E30" s="1071"/>
      <c r="F30" s="1071"/>
      <c r="G30" s="1071"/>
      <c r="H30" s="1071"/>
      <c r="I30" s="1071"/>
      <c r="J30" s="1071"/>
      <c r="K30" s="1071"/>
      <c r="L30" s="1071"/>
    </row>
    <row r="31" spans="1:14" ht="146.25" customHeight="1" x14ac:dyDescent="0.2">
      <c r="A31" s="125">
        <v>19</v>
      </c>
      <c r="B31" s="1142" t="s">
        <v>1836</v>
      </c>
      <c r="C31" s="1142"/>
      <c r="D31" s="1143" t="s">
        <v>2257</v>
      </c>
      <c r="E31" s="1143"/>
      <c r="F31" s="1143"/>
      <c r="G31" s="1143"/>
      <c r="H31" s="1143"/>
      <c r="I31" s="1143"/>
      <c r="J31" s="1143"/>
      <c r="K31" s="1143"/>
      <c r="L31" s="1144"/>
      <c r="N31" s="89" t="s">
        <v>1805</v>
      </c>
    </row>
    <row r="32" spans="1:14" ht="210" customHeight="1" x14ac:dyDescent="0.2">
      <c r="A32" s="126">
        <v>20</v>
      </c>
      <c r="B32" s="1103" t="s">
        <v>1837</v>
      </c>
      <c r="C32" s="1103"/>
      <c r="D32" s="1145" t="s">
        <v>2258</v>
      </c>
      <c r="E32" s="1145"/>
      <c r="F32" s="1145"/>
      <c r="G32" s="1145"/>
      <c r="H32" s="1145"/>
      <c r="I32" s="1145"/>
      <c r="J32" s="1145"/>
      <c r="K32" s="1145"/>
      <c r="L32" s="1146"/>
      <c r="N32" s="89" t="s">
        <v>1838</v>
      </c>
    </row>
    <row r="33" spans="1:15" ht="238.5" customHeight="1" thickBot="1" x14ac:dyDescent="0.25">
      <c r="A33" s="126">
        <v>21</v>
      </c>
      <c r="B33" s="1128" t="s">
        <v>1839</v>
      </c>
      <c r="C33" s="1128"/>
      <c r="D33" s="1129" t="s">
        <v>2259</v>
      </c>
      <c r="E33" s="1129"/>
      <c r="F33" s="1129"/>
      <c r="G33" s="1129"/>
      <c r="H33" s="1129"/>
      <c r="I33" s="1129"/>
      <c r="J33" s="1129"/>
      <c r="K33" s="1129"/>
      <c r="L33" s="1130"/>
      <c r="N33" s="89" t="s">
        <v>1805</v>
      </c>
    </row>
    <row r="34" spans="1:15" ht="357" hidden="1" customHeight="1" outlineLevel="1" x14ac:dyDescent="0.2">
      <c r="A34" s="244" t="s">
        <v>2047</v>
      </c>
      <c r="B34" s="1131" t="s">
        <v>2048</v>
      </c>
      <c r="C34" s="1131"/>
      <c r="D34" s="1132" t="s">
        <v>2260</v>
      </c>
      <c r="E34" s="1133"/>
      <c r="F34" s="1133"/>
      <c r="G34" s="1133"/>
      <c r="H34" s="1133"/>
      <c r="I34" s="1133"/>
      <c r="J34" s="1133"/>
      <c r="K34" s="1133"/>
      <c r="L34" s="1134"/>
      <c r="N34" s="89" t="s">
        <v>2050</v>
      </c>
    </row>
    <row r="35" spans="1:15" ht="292.5" hidden="1" customHeight="1" outlineLevel="1" thickBot="1" x14ac:dyDescent="0.25">
      <c r="A35" s="245" t="s">
        <v>2051</v>
      </c>
      <c r="B35" s="1135" t="s">
        <v>2052</v>
      </c>
      <c r="C35" s="1135"/>
      <c r="D35" s="1136" t="s">
        <v>2261</v>
      </c>
      <c r="E35" s="1137"/>
      <c r="F35" s="1137"/>
      <c r="G35" s="1137"/>
      <c r="H35" s="1137"/>
      <c r="I35" s="1137"/>
      <c r="J35" s="1137"/>
      <c r="K35" s="1137"/>
      <c r="L35" s="1138"/>
      <c r="N35" s="89" t="s">
        <v>2054</v>
      </c>
    </row>
    <row r="36" spans="1:15" ht="13.5" collapsed="1" thickBot="1" x14ac:dyDescent="0.25">
      <c r="A36" s="1071"/>
      <c r="B36" s="1071"/>
      <c r="C36" s="1071"/>
      <c r="D36" s="1071"/>
      <c r="E36" s="1071"/>
      <c r="F36" s="1071"/>
      <c r="G36" s="1071"/>
      <c r="H36" s="1071"/>
      <c r="I36" s="1071"/>
      <c r="J36" s="1071"/>
      <c r="K36" s="1071"/>
      <c r="L36" s="1071"/>
    </row>
    <row r="37" spans="1:15" ht="60" customHeight="1" x14ac:dyDescent="0.2">
      <c r="A37" s="92">
        <v>22</v>
      </c>
      <c r="B37" s="1120" t="s">
        <v>1944</v>
      </c>
      <c r="C37" s="1120"/>
      <c r="D37" s="1121" t="s">
        <v>1945</v>
      </c>
      <c r="E37" s="1121"/>
      <c r="F37" s="1122" t="s">
        <v>2262</v>
      </c>
      <c r="G37" s="1122"/>
      <c r="H37" s="1123" t="s">
        <v>1946</v>
      </c>
      <c r="I37" s="1124"/>
      <c r="J37" s="1125" t="s">
        <v>2263</v>
      </c>
      <c r="K37" s="1126"/>
      <c r="L37" s="1127"/>
      <c r="N37" s="89" t="s">
        <v>1840</v>
      </c>
    </row>
    <row r="38" spans="1:15" ht="60" customHeight="1" thickBot="1" x14ac:dyDescent="0.25">
      <c r="A38" s="128">
        <v>23</v>
      </c>
      <c r="B38" s="1115" t="s">
        <v>1947</v>
      </c>
      <c r="C38" s="1116"/>
      <c r="D38" s="1117" t="s">
        <v>2264</v>
      </c>
      <c r="E38" s="1117"/>
      <c r="F38" s="1117"/>
      <c r="G38" s="1117"/>
      <c r="H38" s="1117"/>
      <c r="I38" s="1117"/>
      <c r="J38" s="1117"/>
      <c r="K38" s="1117"/>
      <c r="L38" s="1118"/>
      <c r="N38" s="89" t="s">
        <v>1841</v>
      </c>
    </row>
    <row r="39" spans="1:15" ht="15" customHeight="1" thickBot="1" x14ac:dyDescent="0.25">
      <c r="A39" s="1071"/>
      <c r="B39" s="1071"/>
      <c r="C39" s="1071"/>
      <c r="D39" s="1071"/>
      <c r="E39" s="1071"/>
      <c r="F39" s="1071"/>
      <c r="G39" s="1071"/>
      <c r="H39" s="1071"/>
      <c r="I39" s="1071"/>
      <c r="J39" s="1071"/>
      <c r="K39" s="1071"/>
      <c r="L39" s="1071"/>
    </row>
    <row r="40" spans="1:15" ht="30" customHeight="1" x14ac:dyDescent="0.2">
      <c r="A40" s="1119" t="s">
        <v>1842</v>
      </c>
      <c r="B40" s="1107"/>
      <c r="C40" s="1107"/>
      <c r="D40" s="93" t="s">
        <v>1843</v>
      </c>
      <c r="E40" s="93">
        <v>2017</v>
      </c>
      <c r="F40" s="93">
        <v>2018</v>
      </c>
      <c r="G40" s="93">
        <v>2019</v>
      </c>
      <c r="H40" s="93">
        <v>2020</v>
      </c>
      <c r="I40" s="93">
        <v>2021</v>
      </c>
      <c r="J40" s="93">
        <v>2022</v>
      </c>
      <c r="K40" s="93">
        <v>2023</v>
      </c>
      <c r="L40" s="94" t="s">
        <v>1844</v>
      </c>
    </row>
    <row r="41" spans="1:15" ht="45" customHeight="1" x14ac:dyDescent="0.2">
      <c r="A41" s="126">
        <v>24</v>
      </c>
      <c r="B41" s="1103" t="s">
        <v>1845</v>
      </c>
      <c r="C41" s="1103"/>
      <c r="D41" s="345">
        <v>92637</v>
      </c>
      <c r="E41" s="345">
        <v>100000</v>
      </c>
      <c r="F41" s="346">
        <f>1020000</f>
        <v>1020000</v>
      </c>
      <c r="G41" s="346">
        <f>130000+200000</f>
        <v>330000</v>
      </c>
      <c r="H41" s="315">
        <v>0</v>
      </c>
      <c r="I41" s="315">
        <v>0</v>
      </c>
      <c r="J41" s="315">
        <v>0</v>
      </c>
      <c r="K41" s="315">
        <v>0</v>
      </c>
      <c r="L41" s="347">
        <f>SUM(D41:K41)</f>
        <v>1542637</v>
      </c>
      <c r="N41" s="89" t="s">
        <v>1846</v>
      </c>
      <c r="O41" s="274"/>
    </row>
    <row r="42" spans="1:15" ht="45" customHeight="1" x14ac:dyDescent="0.2">
      <c r="A42" s="126">
        <v>25</v>
      </c>
      <c r="B42" s="1103" t="s">
        <v>1847</v>
      </c>
      <c r="C42" s="1103"/>
      <c r="D42" s="315">
        <v>0</v>
      </c>
      <c r="E42" s="315">
        <v>0</v>
      </c>
      <c r="F42" s="348">
        <v>1020000</v>
      </c>
      <c r="G42" s="348">
        <v>130000</v>
      </c>
      <c r="H42" s="315">
        <v>0</v>
      </c>
      <c r="I42" s="315">
        <v>0</v>
      </c>
      <c r="J42" s="315"/>
      <c r="K42" s="315">
        <v>0</v>
      </c>
      <c r="L42" s="347">
        <f>SUM(D42:K42)</f>
        <v>1150000</v>
      </c>
      <c r="N42" s="89" t="s">
        <v>1848</v>
      </c>
    </row>
    <row r="43" spans="1:15" ht="45" hidden="1" customHeight="1" outlineLevel="1" x14ac:dyDescent="0.2">
      <c r="A43" s="246" t="s">
        <v>2057</v>
      </c>
      <c r="B43" s="1102" t="s">
        <v>2058</v>
      </c>
      <c r="C43" s="1102"/>
      <c r="D43" s="348">
        <v>0</v>
      </c>
      <c r="E43" s="348">
        <v>0</v>
      </c>
      <c r="F43" s="348">
        <f>F42</f>
        <v>1020000</v>
      </c>
      <c r="G43" s="348">
        <f>G42</f>
        <v>130000</v>
      </c>
      <c r="H43" s="315"/>
      <c r="I43" s="315"/>
      <c r="J43" s="315"/>
      <c r="K43" s="315"/>
      <c r="L43" s="347">
        <f>SUM(D43:K43)</f>
        <v>1150000</v>
      </c>
      <c r="N43" s="89" t="s">
        <v>2059</v>
      </c>
    </row>
    <row r="44" spans="1:15" ht="45" customHeight="1" collapsed="1" x14ac:dyDescent="0.2">
      <c r="A44" s="126">
        <v>26</v>
      </c>
      <c r="B44" s="1103" t="s">
        <v>1849</v>
      </c>
      <c r="C44" s="1103"/>
      <c r="D44" s="315">
        <v>0</v>
      </c>
      <c r="E44" s="315">
        <v>0</v>
      </c>
      <c r="F44" s="348">
        <f>0.8*F42</f>
        <v>816000</v>
      </c>
      <c r="G44" s="348">
        <f>0.8*G42</f>
        <v>104000</v>
      </c>
      <c r="H44" s="315">
        <v>0</v>
      </c>
      <c r="I44" s="315">
        <v>0</v>
      </c>
      <c r="J44" s="315">
        <v>0</v>
      </c>
      <c r="K44" s="315">
        <v>0</v>
      </c>
      <c r="L44" s="347">
        <f>SUM(D44:K44)</f>
        <v>920000</v>
      </c>
      <c r="N44" s="89" t="s">
        <v>1850</v>
      </c>
    </row>
    <row r="45" spans="1:15" ht="45" customHeight="1" thickBot="1" x14ac:dyDescent="0.25">
      <c r="A45" s="128">
        <v>27</v>
      </c>
      <c r="B45" s="1104" t="s">
        <v>1851</v>
      </c>
      <c r="C45" s="1104"/>
      <c r="D45" s="259">
        <v>0</v>
      </c>
      <c r="E45" s="259">
        <v>0</v>
      </c>
      <c r="F45" s="259">
        <f t="shared" ref="F45:G45" si="0">F44/F42</f>
        <v>0.8</v>
      </c>
      <c r="G45" s="259">
        <f t="shared" si="0"/>
        <v>0.8</v>
      </c>
      <c r="H45" s="259">
        <v>0</v>
      </c>
      <c r="I45" s="259">
        <v>0</v>
      </c>
      <c r="J45" s="259">
        <v>0</v>
      </c>
      <c r="K45" s="259">
        <v>0</v>
      </c>
      <c r="L45" s="349">
        <f>L44/L42</f>
        <v>0.8</v>
      </c>
      <c r="N45" s="89" t="s">
        <v>1805</v>
      </c>
    </row>
    <row r="46" spans="1:15" ht="13.5" thickBot="1" x14ac:dyDescent="0.25">
      <c r="A46" s="1105"/>
      <c r="B46" s="1105"/>
      <c r="C46" s="1105"/>
      <c r="D46" s="1105"/>
      <c r="E46" s="1105"/>
      <c r="F46" s="1105"/>
      <c r="G46" s="1105"/>
      <c r="H46" s="1105"/>
      <c r="I46" s="1105"/>
      <c r="J46" s="1105"/>
      <c r="K46" s="1105"/>
      <c r="L46" s="1105"/>
    </row>
    <row r="47" spans="1:15" ht="30" customHeight="1" x14ac:dyDescent="0.2">
      <c r="A47" s="1072">
        <v>28</v>
      </c>
      <c r="B47" s="1107" t="s">
        <v>1852</v>
      </c>
      <c r="C47" s="1107"/>
      <c r="D47" s="1107"/>
      <c r="E47" s="1107"/>
      <c r="F47" s="1107"/>
      <c r="G47" s="1107"/>
      <c r="H47" s="1107"/>
      <c r="I47" s="1107"/>
      <c r="J47" s="1107"/>
      <c r="K47" s="1107"/>
      <c r="L47" s="1108"/>
      <c r="N47" s="89" t="s">
        <v>1805</v>
      </c>
    </row>
    <row r="48" spans="1:15" ht="30" customHeight="1" x14ac:dyDescent="0.2">
      <c r="A48" s="1073"/>
      <c r="B48" s="1109" t="s">
        <v>1853</v>
      </c>
      <c r="C48" s="1109"/>
      <c r="D48" s="1079" t="s">
        <v>1854</v>
      </c>
      <c r="E48" s="1110"/>
      <c r="F48" s="1110"/>
      <c r="G48" s="1110"/>
      <c r="H48" s="1110"/>
      <c r="I48" s="1110"/>
      <c r="J48" s="1080"/>
      <c r="K48" s="1079" t="s">
        <v>1855</v>
      </c>
      <c r="L48" s="1111"/>
    </row>
    <row r="49" spans="1:14" ht="100.5" customHeight="1" x14ac:dyDescent="0.2">
      <c r="A49" s="1073"/>
      <c r="B49" s="1086" t="s">
        <v>2265</v>
      </c>
      <c r="C49" s="1087"/>
      <c r="D49" s="1099" t="s">
        <v>2266</v>
      </c>
      <c r="E49" s="1100"/>
      <c r="F49" s="1100"/>
      <c r="G49" s="1100"/>
      <c r="H49" s="1100"/>
      <c r="I49" s="1100"/>
      <c r="J49" s="1101"/>
      <c r="K49" s="1091">
        <f>F42</f>
        <v>1020000</v>
      </c>
      <c r="L49" s="1092"/>
    </row>
    <row r="50" spans="1:14" ht="53.25" customHeight="1" x14ac:dyDescent="0.2">
      <c r="A50" s="1073"/>
      <c r="B50" s="1086" t="s">
        <v>2267</v>
      </c>
      <c r="C50" s="1087"/>
      <c r="D50" s="1099" t="s">
        <v>2268</v>
      </c>
      <c r="E50" s="1100"/>
      <c r="F50" s="1100"/>
      <c r="G50" s="1100"/>
      <c r="H50" s="1100"/>
      <c r="I50" s="1100"/>
      <c r="J50" s="1101"/>
      <c r="K50" s="1091">
        <f>G42</f>
        <v>130000</v>
      </c>
      <c r="L50" s="1092"/>
    </row>
    <row r="51" spans="1:14" ht="74.25" customHeight="1" x14ac:dyDescent="0.2">
      <c r="A51" s="1073"/>
      <c r="B51" s="1086" t="s">
        <v>2269</v>
      </c>
      <c r="C51" s="1087"/>
      <c r="D51" s="1088" t="s">
        <v>2270</v>
      </c>
      <c r="E51" s="1089"/>
      <c r="F51" s="1089"/>
      <c r="G51" s="1089"/>
      <c r="H51" s="1089"/>
      <c r="I51" s="1089"/>
      <c r="J51" s="1090"/>
      <c r="K51" s="1091">
        <v>300000</v>
      </c>
      <c r="L51" s="1092"/>
    </row>
    <row r="52" spans="1:14" ht="58.5" customHeight="1" thickBot="1" x14ac:dyDescent="0.25">
      <c r="A52" s="1073"/>
      <c r="B52" s="1086" t="s">
        <v>2271</v>
      </c>
      <c r="C52" s="1087"/>
      <c r="D52" s="1088" t="s">
        <v>2272</v>
      </c>
      <c r="E52" s="1089"/>
      <c r="F52" s="1089"/>
      <c r="G52" s="1089"/>
      <c r="H52" s="1089"/>
      <c r="I52" s="1089"/>
      <c r="J52" s="1090"/>
      <c r="K52" s="1091">
        <f>D41</f>
        <v>92637</v>
      </c>
      <c r="L52" s="1092"/>
    </row>
    <row r="53" spans="1:14" ht="13.5" hidden="1" thickBot="1" x14ac:dyDescent="0.25">
      <c r="A53" s="1073"/>
      <c r="B53" s="1093"/>
      <c r="C53" s="1093"/>
      <c r="D53" s="1094"/>
      <c r="E53" s="1095"/>
      <c r="F53" s="1095"/>
      <c r="G53" s="1095"/>
      <c r="H53" s="1095"/>
      <c r="I53" s="1095"/>
      <c r="J53" s="1096"/>
      <c r="K53" s="1097"/>
      <c r="L53" s="1098"/>
    </row>
    <row r="54" spans="1:14" ht="13.5" hidden="1" thickBot="1" x14ac:dyDescent="0.25">
      <c r="A54" s="1073"/>
      <c r="B54" s="1093"/>
      <c r="C54" s="1093"/>
      <c r="D54" s="1094"/>
      <c r="E54" s="1095"/>
      <c r="F54" s="1095"/>
      <c r="G54" s="1095"/>
      <c r="H54" s="1095"/>
      <c r="I54" s="1095"/>
      <c r="J54" s="1096"/>
      <c r="K54" s="1097"/>
      <c r="L54" s="1098"/>
    </row>
    <row r="55" spans="1:14" ht="13.5" hidden="1" thickBot="1" x14ac:dyDescent="0.25">
      <c r="A55" s="1106"/>
      <c r="B55" s="1112"/>
      <c r="C55" s="1112"/>
      <c r="D55" s="1094"/>
      <c r="E55" s="1095"/>
      <c r="F55" s="1095"/>
      <c r="G55" s="1095"/>
      <c r="H55" s="1095"/>
      <c r="I55" s="1095"/>
      <c r="J55" s="1096"/>
      <c r="K55" s="1113"/>
      <c r="L55" s="1114"/>
    </row>
    <row r="56" spans="1:14" ht="13.5" thickBot="1" x14ac:dyDescent="0.25">
      <c r="A56" s="1071"/>
      <c r="B56" s="1071"/>
      <c r="C56" s="1071"/>
      <c r="D56" s="1071"/>
      <c r="E56" s="1071"/>
      <c r="F56" s="1071"/>
      <c r="G56" s="1071"/>
      <c r="H56" s="1071"/>
      <c r="I56" s="1071"/>
      <c r="J56" s="1071"/>
      <c r="K56" s="1071"/>
      <c r="L56" s="1071"/>
    </row>
    <row r="57" spans="1:14" x14ac:dyDescent="0.2">
      <c r="A57" s="1072">
        <v>29</v>
      </c>
      <c r="B57" s="1074" t="s">
        <v>1948</v>
      </c>
      <c r="C57" s="1074"/>
      <c r="D57" s="1074"/>
      <c r="E57" s="1074"/>
      <c r="F57" s="1074"/>
      <c r="G57" s="1074"/>
      <c r="H57" s="1074"/>
      <c r="I57" s="1074"/>
      <c r="J57" s="1074"/>
      <c r="K57" s="1074"/>
      <c r="L57" s="1075"/>
      <c r="N57" s="89" t="s">
        <v>1856</v>
      </c>
    </row>
    <row r="58" spans="1:14" ht="42.75" customHeight="1" x14ac:dyDescent="0.2">
      <c r="A58" s="1073"/>
      <c r="B58" s="1076" t="s">
        <v>1857</v>
      </c>
      <c r="C58" s="1077"/>
      <c r="D58" s="1078"/>
      <c r="E58" s="1076" t="s">
        <v>1858</v>
      </c>
      <c r="F58" s="1078"/>
      <c r="G58" s="1076" t="s">
        <v>1859</v>
      </c>
      <c r="H58" s="1078"/>
      <c r="I58" s="1079" t="s">
        <v>1860</v>
      </c>
      <c r="J58" s="1080"/>
      <c r="K58" s="1081" t="s">
        <v>1861</v>
      </c>
      <c r="L58" s="1082"/>
    </row>
    <row r="59" spans="1:14" ht="42.75" hidden="1" customHeight="1" outlineLevel="1" x14ac:dyDescent="0.2">
      <c r="A59" s="1073"/>
      <c r="B59" s="1083"/>
      <c r="C59" s="1084"/>
      <c r="D59" s="1085"/>
      <c r="E59" s="247"/>
      <c r="F59" s="248"/>
      <c r="G59" s="247"/>
      <c r="H59" s="248"/>
      <c r="I59" s="249" t="s">
        <v>2068</v>
      </c>
      <c r="J59" s="250" t="s">
        <v>2069</v>
      </c>
      <c r="K59" s="247"/>
      <c r="L59" s="251"/>
    </row>
    <row r="60" spans="1:14" ht="31.5" customHeight="1" collapsed="1" x14ac:dyDescent="0.2">
      <c r="A60" s="1073"/>
      <c r="B60" s="1053" t="s">
        <v>1862</v>
      </c>
      <c r="C60" s="1054"/>
      <c r="D60" s="1055"/>
      <c r="E60" s="1050" t="s">
        <v>1863</v>
      </c>
      <c r="F60" s="1051"/>
      <c r="G60" s="1050" t="s">
        <v>1864</v>
      </c>
      <c r="H60" s="1051"/>
      <c r="I60" s="252">
        <v>0</v>
      </c>
      <c r="J60" s="252">
        <v>22475</v>
      </c>
      <c r="K60" s="1061">
        <v>231666</v>
      </c>
      <c r="L60" s="1062"/>
    </row>
    <row r="61" spans="1:14" ht="31.5" hidden="1" customHeight="1" outlineLevel="1" x14ac:dyDescent="0.2">
      <c r="A61" s="1073"/>
      <c r="B61" s="1068" t="s">
        <v>2070</v>
      </c>
      <c r="C61" s="1069"/>
      <c r="D61" s="1070"/>
      <c r="E61" s="1050" t="s">
        <v>1863</v>
      </c>
      <c r="F61" s="1051"/>
      <c r="G61" s="1050" t="s">
        <v>1864</v>
      </c>
      <c r="H61" s="1051"/>
      <c r="I61" s="252">
        <v>0</v>
      </c>
      <c r="J61" s="252">
        <v>400</v>
      </c>
      <c r="K61" s="1061" t="s">
        <v>1865</v>
      </c>
      <c r="L61" s="1062"/>
    </row>
    <row r="62" spans="1:14" ht="41.25" customHeight="1" collapsed="1" x14ac:dyDescent="0.2">
      <c r="A62" s="1073"/>
      <c r="B62" s="1053" t="s">
        <v>1866</v>
      </c>
      <c r="C62" s="1054"/>
      <c r="D62" s="1055"/>
      <c r="E62" s="1050" t="s">
        <v>1867</v>
      </c>
      <c r="F62" s="1051"/>
      <c r="G62" s="1050" t="s">
        <v>1868</v>
      </c>
      <c r="H62" s="1051"/>
      <c r="I62" s="253">
        <v>0</v>
      </c>
      <c r="J62" s="253">
        <v>1</v>
      </c>
      <c r="K62" s="1050">
        <v>12</v>
      </c>
      <c r="L62" s="1052"/>
    </row>
    <row r="63" spans="1:14" ht="51.75" customHeight="1" x14ac:dyDescent="0.2">
      <c r="A63" s="1073"/>
      <c r="B63" s="1053" t="s">
        <v>1869</v>
      </c>
      <c r="C63" s="1054"/>
      <c r="D63" s="1055"/>
      <c r="E63" s="1050" t="s">
        <v>1867</v>
      </c>
      <c r="F63" s="1051"/>
      <c r="G63" s="1050" t="s">
        <v>1868</v>
      </c>
      <c r="H63" s="1051"/>
      <c r="I63" s="253">
        <v>0</v>
      </c>
      <c r="J63" s="253">
        <v>1</v>
      </c>
      <c r="K63" s="1050">
        <v>12</v>
      </c>
      <c r="L63" s="1052"/>
    </row>
    <row r="64" spans="1:14" ht="27.75" customHeight="1" x14ac:dyDescent="0.2">
      <c r="A64" s="1073"/>
      <c r="B64" s="1053" t="s">
        <v>1870</v>
      </c>
      <c r="C64" s="1054"/>
      <c r="D64" s="1055"/>
      <c r="E64" s="1050" t="s">
        <v>1867</v>
      </c>
      <c r="F64" s="1051"/>
      <c r="G64" s="1050" t="s">
        <v>1871</v>
      </c>
      <c r="H64" s="1051"/>
      <c r="I64" s="254">
        <v>0</v>
      </c>
      <c r="J64" s="255">
        <f>K49+D41</f>
        <v>1112637</v>
      </c>
      <c r="K64" s="1061">
        <v>89000000</v>
      </c>
      <c r="L64" s="1062"/>
    </row>
    <row r="65" spans="1:12" ht="41.25" customHeight="1" x14ac:dyDescent="0.2">
      <c r="A65" s="1073"/>
      <c r="B65" s="1053" t="s">
        <v>1872</v>
      </c>
      <c r="C65" s="1054"/>
      <c r="D65" s="1055"/>
      <c r="E65" s="1050" t="s">
        <v>1863</v>
      </c>
      <c r="F65" s="1051"/>
      <c r="G65" s="1050" t="s">
        <v>1873</v>
      </c>
      <c r="H65" s="1051"/>
      <c r="I65" s="256">
        <v>0</v>
      </c>
      <c r="J65" s="256">
        <v>0</v>
      </c>
      <c r="K65" s="1061" t="s">
        <v>1865</v>
      </c>
      <c r="L65" s="1062"/>
    </row>
    <row r="66" spans="1:12" ht="30" customHeight="1" x14ac:dyDescent="0.2">
      <c r="A66" s="1073"/>
      <c r="B66" s="1053" t="s">
        <v>1874</v>
      </c>
      <c r="C66" s="1054"/>
      <c r="D66" s="1055"/>
      <c r="E66" s="1050" t="s">
        <v>1863</v>
      </c>
      <c r="F66" s="1051"/>
      <c r="G66" s="1050" t="s">
        <v>1873</v>
      </c>
      <c r="H66" s="1051"/>
      <c r="I66" s="256">
        <v>0</v>
      </c>
      <c r="J66" s="256">
        <v>0</v>
      </c>
      <c r="K66" s="1061" t="s">
        <v>1865</v>
      </c>
      <c r="L66" s="1062"/>
    </row>
    <row r="67" spans="1:12" ht="41.25" customHeight="1" thickBot="1" x14ac:dyDescent="0.25">
      <c r="A67" s="1073"/>
      <c r="B67" s="1063" t="s">
        <v>1875</v>
      </c>
      <c r="C67" s="1064"/>
      <c r="D67" s="1065"/>
      <c r="E67" s="1066" t="s">
        <v>1867</v>
      </c>
      <c r="F67" s="1067"/>
      <c r="G67" s="1066" t="s">
        <v>1868</v>
      </c>
      <c r="H67" s="1067"/>
      <c r="I67" s="256">
        <v>0</v>
      </c>
      <c r="J67" s="256">
        <v>0</v>
      </c>
      <c r="K67" s="1061" t="s">
        <v>1865</v>
      </c>
      <c r="L67" s="1062"/>
    </row>
    <row r="68" spans="1:12" ht="15" customHeight="1" thickBot="1" x14ac:dyDescent="0.25">
      <c r="A68" s="1056"/>
      <c r="B68" s="1056"/>
      <c r="C68" s="1056"/>
      <c r="D68" s="1056"/>
      <c r="E68" s="1056"/>
      <c r="F68" s="1056"/>
      <c r="G68" s="1056"/>
      <c r="H68" s="1056"/>
      <c r="I68" s="1057"/>
      <c r="J68" s="1057"/>
      <c r="K68" s="1056"/>
      <c r="L68" s="1056"/>
    </row>
    <row r="69" spans="1:12" ht="30" customHeight="1" thickBot="1" x14ac:dyDescent="0.25">
      <c r="A69" s="95">
        <v>30</v>
      </c>
      <c r="B69" s="1058" t="s">
        <v>1876</v>
      </c>
      <c r="C69" s="1058"/>
      <c r="D69" s="1059" t="s">
        <v>1877</v>
      </c>
      <c r="E69" s="1059"/>
      <c r="F69" s="1059"/>
      <c r="G69" s="1059"/>
      <c r="H69" s="1059"/>
      <c r="I69" s="1059"/>
      <c r="J69" s="1059"/>
      <c r="K69" s="1059"/>
      <c r="L69" s="1060"/>
    </row>
    <row r="97" spans="1:1" x14ac:dyDescent="0.2">
      <c r="A97" s="96" t="s">
        <v>1878</v>
      </c>
    </row>
    <row r="98" spans="1:1" x14ac:dyDescent="0.2">
      <c r="A98" s="96" t="s">
        <v>14</v>
      </c>
    </row>
    <row r="99" spans="1:1" x14ac:dyDescent="0.2">
      <c r="A99" s="96" t="s">
        <v>1879</v>
      </c>
    </row>
    <row r="100" spans="1:1" x14ac:dyDescent="0.2">
      <c r="A100" s="96" t="s">
        <v>1880</v>
      </c>
    </row>
    <row r="101" spans="1:1" x14ac:dyDescent="0.2">
      <c r="A101" s="96" t="s">
        <v>1881</v>
      </c>
    </row>
    <row r="102" spans="1:1" x14ac:dyDescent="0.2">
      <c r="A102" s="96" t="s">
        <v>1882</v>
      </c>
    </row>
    <row r="103" spans="1:1" x14ac:dyDescent="0.2">
      <c r="A103" s="96" t="s">
        <v>1883</v>
      </c>
    </row>
    <row r="104" spans="1:1" x14ac:dyDescent="0.2">
      <c r="A104" s="96" t="s">
        <v>1884</v>
      </c>
    </row>
    <row r="105" spans="1:1" x14ac:dyDescent="0.2">
      <c r="A105" s="96" t="s">
        <v>1885</v>
      </c>
    </row>
    <row r="106" spans="1:1" x14ac:dyDescent="0.2">
      <c r="A106" s="96" t="s">
        <v>1886</v>
      </c>
    </row>
    <row r="107" spans="1:1" x14ac:dyDescent="0.2">
      <c r="A107" s="96" t="s">
        <v>1887</v>
      </c>
    </row>
    <row r="108" spans="1:1" x14ac:dyDescent="0.2">
      <c r="A108" s="96" t="s">
        <v>1888</v>
      </c>
    </row>
    <row r="109" spans="1:1" x14ac:dyDescent="0.2">
      <c r="A109" s="96" t="s">
        <v>1889</v>
      </c>
    </row>
    <row r="110" spans="1:1" x14ac:dyDescent="0.2">
      <c r="A110" s="96" t="s">
        <v>1890</v>
      </c>
    </row>
    <row r="111" spans="1:1" x14ac:dyDescent="0.2">
      <c r="A111" s="96" t="s">
        <v>1891</v>
      </c>
    </row>
    <row r="112" spans="1:1" x14ac:dyDescent="0.2">
      <c r="A112" s="96" t="s">
        <v>1892</v>
      </c>
    </row>
    <row r="113" spans="1:1" x14ac:dyDescent="0.2">
      <c r="A113" s="96" t="s">
        <v>1893</v>
      </c>
    </row>
    <row r="114" spans="1:1" x14ac:dyDescent="0.2">
      <c r="A114" s="96" t="s">
        <v>1894</v>
      </c>
    </row>
    <row r="115" spans="1:1" ht="15" x14ac:dyDescent="0.25">
      <c r="A115" s="97"/>
    </row>
    <row r="116" spans="1:1" ht="15" x14ac:dyDescent="0.25">
      <c r="A116" s="97"/>
    </row>
    <row r="117" spans="1:1" x14ac:dyDescent="0.2">
      <c r="A117" s="88" t="s">
        <v>1895</v>
      </c>
    </row>
    <row r="118" spans="1:1" x14ac:dyDescent="0.2">
      <c r="A118" s="88" t="s">
        <v>1896</v>
      </c>
    </row>
    <row r="119" spans="1:1" x14ac:dyDescent="0.2">
      <c r="A119" s="88" t="s">
        <v>1822</v>
      </c>
    </row>
    <row r="120" spans="1:1" x14ac:dyDescent="0.2">
      <c r="A120" s="88" t="s">
        <v>1897</v>
      </c>
    </row>
    <row r="121" spans="1:1" ht="15" x14ac:dyDescent="0.25">
      <c r="A121" s="97"/>
    </row>
    <row r="122" spans="1:1" ht="15" x14ac:dyDescent="0.25">
      <c r="A122" s="97"/>
    </row>
    <row r="123" spans="1:1" x14ac:dyDescent="0.2">
      <c r="A123" s="96" t="s">
        <v>1898</v>
      </c>
    </row>
    <row r="124" spans="1:1" x14ac:dyDescent="0.2">
      <c r="A124" s="96" t="s">
        <v>1899</v>
      </c>
    </row>
    <row r="125" spans="1:1" x14ac:dyDescent="0.2">
      <c r="A125" s="96" t="s">
        <v>1900</v>
      </c>
    </row>
    <row r="126" spans="1:1" x14ac:dyDescent="0.2">
      <c r="A126" s="96" t="s">
        <v>1901</v>
      </c>
    </row>
    <row r="127" spans="1:1" x14ac:dyDescent="0.2">
      <c r="A127" s="96" t="s">
        <v>1902</v>
      </c>
    </row>
    <row r="128" spans="1:1" x14ac:dyDescent="0.2">
      <c r="A128" s="96" t="s">
        <v>1903</v>
      </c>
    </row>
    <row r="129" spans="1:1" x14ac:dyDescent="0.2">
      <c r="A129" s="96" t="s">
        <v>1904</v>
      </c>
    </row>
    <row r="130" spans="1:1" x14ac:dyDescent="0.2">
      <c r="A130" s="96" t="s">
        <v>1905</v>
      </c>
    </row>
    <row r="131" spans="1:1" x14ac:dyDescent="0.2">
      <c r="A131" s="96" t="s">
        <v>1906</v>
      </c>
    </row>
    <row r="132" spans="1:1" x14ac:dyDescent="0.2">
      <c r="A132" s="96" t="s">
        <v>1907</v>
      </c>
    </row>
    <row r="133" spans="1:1" x14ac:dyDescent="0.2">
      <c r="A133" s="96" t="s">
        <v>1908</v>
      </c>
    </row>
    <row r="134" spans="1:1" x14ac:dyDescent="0.2">
      <c r="A134" s="96" t="s">
        <v>1824</v>
      </c>
    </row>
    <row r="135" spans="1:1" x14ac:dyDescent="0.2">
      <c r="A135" s="96" t="s">
        <v>1909</v>
      </c>
    </row>
    <row r="136" spans="1:1" x14ac:dyDescent="0.2">
      <c r="A136" s="96" t="s">
        <v>1910</v>
      </c>
    </row>
    <row r="137" spans="1:1" x14ac:dyDescent="0.2">
      <c r="A137" s="96" t="s">
        <v>1911</v>
      </c>
    </row>
    <row r="138" spans="1:1" x14ac:dyDescent="0.2">
      <c r="A138" s="96" t="s">
        <v>1912</v>
      </c>
    </row>
    <row r="139" spans="1:1" x14ac:dyDescent="0.2">
      <c r="A139" s="96" t="s">
        <v>1913</v>
      </c>
    </row>
    <row r="140" spans="1:1" x14ac:dyDescent="0.2">
      <c r="A140" s="96" t="s">
        <v>1914</v>
      </c>
    </row>
    <row r="141" spans="1:1" x14ac:dyDescent="0.2">
      <c r="A141" s="96" t="s">
        <v>1915</v>
      </c>
    </row>
    <row r="142" spans="1:1" x14ac:dyDescent="0.2">
      <c r="A142" s="96" t="s">
        <v>1916</v>
      </c>
    </row>
    <row r="143" spans="1:1" x14ac:dyDescent="0.2">
      <c r="A143" s="96" t="s">
        <v>1917</v>
      </c>
    </row>
    <row r="144" spans="1:1" x14ac:dyDescent="0.2">
      <c r="A144" s="96" t="s">
        <v>1918</v>
      </c>
    </row>
    <row r="145" spans="1:1" x14ac:dyDescent="0.2">
      <c r="A145" s="96" t="s">
        <v>1919</v>
      </c>
    </row>
    <row r="146" spans="1:1" x14ac:dyDescent="0.2">
      <c r="A146" s="96" t="s">
        <v>1920</v>
      </c>
    </row>
    <row r="147" spans="1:1" x14ac:dyDescent="0.2">
      <c r="A147" s="96" t="s">
        <v>1921</v>
      </c>
    </row>
    <row r="148" spans="1:1" x14ac:dyDescent="0.2">
      <c r="A148" s="96" t="s">
        <v>1922</v>
      </c>
    </row>
    <row r="149" spans="1:1" x14ac:dyDescent="0.2">
      <c r="A149" s="96" t="s">
        <v>1923</v>
      </c>
    </row>
    <row r="150" spans="1:1" x14ac:dyDescent="0.2">
      <c r="A150" s="96" t="s">
        <v>1924</v>
      </c>
    </row>
    <row r="151" spans="1:1" x14ac:dyDescent="0.2">
      <c r="A151" s="96" t="s">
        <v>1925</v>
      </c>
    </row>
    <row r="152" spans="1:1" x14ac:dyDescent="0.2">
      <c r="A152" s="96" t="s">
        <v>1926</v>
      </c>
    </row>
    <row r="153" spans="1:1" x14ac:dyDescent="0.2">
      <c r="A153" s="96" t="s">
        <v>1927</v>
      </c>
    </row>
    <row r="154" spans="1:1" x14ac:dyDescent="0.2">
      <c r="A154" s="96" t="s">
        <v>1928</v>
      </c>
    </row>
    <row r="155" spans="1:1" x14ac:dyDescent="0.2">
      <c r="A155" s="96" t="s">
        <v>1929</v>
      </c>
    </row>
    <row r="156" spans="1:1" x14ac:dyDescent="0.2">
      <c r="A156" s="96" t="s">
        <v>1930</v>
      </c>
    </row>
    <row r="157" spans="1:1" x14ac:dyDescent="0.2">
      <c r="A157" s="96" t="s">
        <v>1931</v>
      </c>
    </row>
    <row r="158" spans="1:1" x14ac:dyDescent="0.2">
      <c r="A158" s="96" t="s">
        <v>1932</v>
      </c>
    </row>
    <row r="159" spans="1:1" x14ac:dyDescent="0.2">
      <c r="A159" s="96" t="s">
        <v>1933</v>
      </c>
    </row>
    <row r="160" spans="1:1" ht="15" x14ac:dyDescent="0.25">
      <c r="A160" s="97"/>
    </row>
    <row r="161" spans="1:1" ht="15" x14ac:dyDescent="0.25">
      <c r="A161" s="97"/>
    </row>
    <row r="162" spans="1:1" x14ac:dyDescent="0.2">
      <c r="A162" s="98" t="s">
        <v>1826</v>
      </c>
    </row>
    <row r="163" spans="1:1" x14ac:dyDescent="0.2">
      <c r="A163" s="98" t="s">
        <v>1934</v>
      </c>
    </row>
    <row r="164" spans="1:1" ht="15" x14ac:dyDescent="0.25">
      <c r="A164" s="97"/>
    </row>
    <row r="165" spans="1:1" ht="15" x14ac:dyDescent="0.25">
      <c r="A165" s="97"/>
    </row>
    <row r="166" spans="1:1" x14ac:dyDescent="0.2">
      <c r="A166" s="98" t="s">
        <v>1935</v>
      </c>
    </row>
    <row r="167" spans="1:1" x14ac:dyDescent="0.2">
      <c r="A167" s="98" t="s">
        <v>1936</v>
      </c>
    </row>
    <row r="168" spans="1:1" x14ac:dyDescent="0.2">
      <c r="A168" s="98" t="s">
        <v>1828</v>
      </c>
    </row>
    <row r="169" spans="1:1" x14ac:dyDescent="0.2">
      <c r="A169" s="98" t="s">
        <v>1937</v>
      </c>
    </row>
    <row r="170" spans="1:1" ht="15" x14ac:dyDescent="0.25">
      <c r="A170" s="97"/>
    </row>
    <row r="171" spans="1:1" ht="15" x14ac:dyDescent="0.25">
      <c r="A171" s="97"/>
    </row>
    <row r="172" spans="1:1" x14ac:dyDescent="0.2">
      <c r="A172" s="98" t="s">
        <v>1938</v>
      </c>
    </row>
    <row r="173" spans="1:1" x14ac:dyDescent="0.2">
      <c r="A173" s="98" t="s">
        <v>1939</v>
      </c>
    </row>
    <row r="174" spans="1:1" x14ac:dyDescent="0.2">
      <c r="A174" s="98" t="s">
        <v>1830</v>
      </c>
    </row>
    <row r="175" spans="1:1" x14ac:dyDescent="0.2">
      <c r="A175" s="98" t="s">
        <v>1940</v>
      </c>
    </row>
    <row r="176" spans="1:1" x14ac:dyDescent="0.2">
      <c r="A176" s="98" t="s">
        <v>1941</v>
      </c>
    </row>
    <row r="177" spans="1:1" x14ac:dyDescent="0.2">
      <c r="A177" s="98" t="s">
        <v>1942</v>
      </c>
    </row>
  </sheetData>
  <autoFilter ref="N1:N180"/>
  <mergeCells count="153">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8"/>
    <mergeCell ref="D28:L28"/>
    <mergeCell ref="A22:L22"/>
    <mergeCell ref="B23:C23"/>
    <mergeCell ref="D23:L23"/>
    <mergeCell ref="B24:C24"/>
    <mergeCell ref="D24:L24"/>
    <mergeCell ref="B25:C25"/>
    <mergeCell ref="D25:L25"/>
    <mergeCell ref="B33:C33"/>
    <mergeCell ref="D33:L33"/>
    <mergeCell ref="B34:C34"/>
    <mergeCell ref="D34:L34"/>
    <mergeCell ref="B35:C35"/>
    <mergeCell ref="D35:L35"/>
    <mergeCell ref="B29:C29"/>
    <mergeCell ref="D29:L29"/>
    <mergeCell ref="A30:L30"/>
    <mergeCell ref="B31:C31"/>
    <mergeCell ref="D31:L31"/>
    <mergeCell ref="B32:C32"/>
    <mergeCell ref="D32:L32"/>
    <mergeCell ref="B38:C38"/>
    <mergeCell ref="D38:L38"/>
    <mergeCell ref="A39:L39"/>
    <mergeCell ref="A40:C40"/>
    <mergeCell ref="B41:C41"/>
    <mergeCell ref="B42:C42"/>
    <mergeCell ref="A36:L36"/>
    <mergeCell ref="B37:C37"/>
    <mergeCell ref="D37:E37"/>
    <mergeCell ref="F37:G37"/>
    <mergeCell ref="H37:I37"/>
    <mergeCell ref="J37:L37"/>
    <mergeCell ref="D49:J49"/>
    <mergeCell ref="K49:L49"/>
    <mergeCell ref="B50:C50"/>
    <mergeCell ref="D50:J50"/>
    <mergeCell ref="K50:L50"/>
    <mergeCell ref="B51:C51"/>
    <mergeCell ref="D51:J51"/>
    <mergeCell ref="K51:L51"/>
    <mergeCell ref="B43:C43"/>
    <mergeCell ref="B44:C44"/>
    <mergeCell ref="B45:C45"/>
    <mergeCell ref="A46:L46"/>
    <mergeCell ref="A47:A55"/>
    <mergeCell ref="B47:L47"/>
    <mergeCell ref="B48:C48"/>
    <mergeCell ref="D48:J48"/>
    <mergeCell ref="K48:L48"/>
    <mergeCell ref="B49:C49"/>
    <mergeCell ref="B54:C54"/>
    <mergeCell ref="D54:J54"/>
    <mergeCell ref="K54:L54"/>
    <mergeCell ref="B55:C55"/>
    <mergeCell ref="D55:J55"/>
    <mergeCell ref="K55:L55"/>
    <mergeCell ref="B52:C52"/>
    <mergeCell ref="D52:J52"/>
    <mergeCell ref="K52:L52"/>
    <mergeCell ref="B53:C53"/>
    <mergeCell ref="D53:J53"/>
    <mergeCell ref="K53:L53"/>
    <mergeCell ref="E60:F60"/>
    <mergeCell ref="G60:H60"/>
    <mergeCell ref="K60:L60"/>
    <mergeCell ref="B61:D61"/>
    <mergeCell ref="E61:F61"/>
    <mergeCell ref="G61:H61"/>
    <mergeCell ref="K61:L61"/>
    <mergeCell ref="A56:L56"/>
    <mergeCell ref="A57:A67"/>
    <mergeCell ref="B57:L57"/>
    <mergeCell ref="B58:D58"/>
    <mergeCell ref="E58:F58"/>
    <mergeCell ref="G58:H58"/>
    <mergeCell ref="I58:J58"/>
    <mergeCell ref="K58:L58"/>
    <mergeCell ref="B59:D59"/>
    <mergeCell ref="B60:D60"/>
    <mergeCell ref="B64:D64"/>
    <mergeCell ref="E64:F64"/>
    <mergeCell ref="G64:H64"/>
    <mergeCell ref="K64:L64"/>
    <mergeCell ref="B65:D65"/>
    <mergeCell ref="E65:F65"/>
    <mergeCell ref="G65:H65"/>
    <mergeCell ref="K65:L65"/>
    <mergeCell ref="B62:D62"/>
    <mergeCell ref="E62:F62"/>
    <mergeCell ref="G62:H62"/>
    <mergeCell ref="K62:L62"/>
    <mergeCell ref="B63:D63"/>
    <mergeCell ref="E63:F63"/>
    <mergeCell ref="G63:H63"/>
    <mergeCell ref="K63:L63"/>
    <mergeCell ref="A68:L68"/>
    <mergeCell ref="B69:C69"/>
    <mergeCell ref="D69:L69"/>
    <mergeCell ref="B66:D66"/>
    <mergeCell ref="E66:F66"/>
    <mergeCell ref="G66:H66"/>
    <mergeCell ref="K66:L66"/>
    <mergeCell ref="B67:D67"/>
    <mergeCell ref="E67:F67"/>
    <mergeCell ref="G67:H67"/>
    <mergeCell ref="K67:L67"/>
  </mergeCells>
  <conditionalFormatting sqref="F37:G37 D24:D25 D27:D28">
    <cfRule type="containsText" dxfId="10" priority="1" stopIfTrue="1" operator="containsText" text="wybierz">
      <formula>NOT(ISERROR(SEARCH("wybierz",D24)))</formula>
    </cfRule>
  </conditionalFormatting>
  <dataValidations count="7">
    <dataValidation type="list" allowBlank="1" showInputMessage="1" showErrorMessage="1" sqref="D20:L20">
      <formula1>$A$117:$A$120</formula1>
    </dataValidation>
    <dataValidation type="list" allowBlank="1" showInputMessage="1" showErrorMessage="1" prompt="wybierz Program z listy" sqref="E12:L12">
      <formula1>$A$97:$A$114</formula1>
    </dataValidation>
    <dataValidation type="list" allowBlank="1" showInputMessage="1" showErrorMessage="1" prompt="wybierz PI z listy" sqref="D25:L25">
      <formula1>$A$172:$A$177</formula1>
    </dataValidation>
    <dataValidation allowBlank="1" showInputMessage="1" showErrorMessage="1" prompt="zgodnie z właściwym PO" sqref="E13:L15"/>
    <dataValidation type="list" allowBlank="1" showInputMessage="1" showErrorMessage="1" prompt="wybierz narzędzie PP" sqref="D21:L21">
      <formula1>$A$123:$A$159</formula1>
    </dataValidation>
    <dataValidation type="list" allowBlank="1" showInputMessage="1" showErrorMessage="1" prompt="wybierz fundusz" sqref="D23:L23">
      <formula1>$A$162:$A$163</formula1>
    </dataValidation>
    <dataValidation type="list" allowBlank="1" showInputMessage="1" showErrorMessage="1" prompt="wybierz Cel Tematyczny" sqref="D24:L24">
      <formula1>$A$166:$A$169</formula1>
    </dataValidation>
  </dataValidations>
  <pageMargins left="0.25" right="0.25" top="0.75" bottom="0.75" header="0.3" footer="0.3"/>
  <pageSetup paperSize="9" scale="43" fitToHeight="0" orientation="portrait" r:id="rId1"/>
  <headerFooter>
    <oddHeader>&amp;CZałącznik 1 Fiszka projektu pozakonkursowego</oddHeader>
  </headerFooter>
  <rowBreaks count="2" manualBreakCount="2">
    <brk id="30" max="11" man="1"/>
    <brk id="46" max="11"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P173"/>
  <sheetViews>
    <sheetView view="pageBreakPreview" zoomScale="85" zoomScaleNormal="85" zoomScaleSheetLayoutView="85" workbookViewId="0">
      <selection activeCell="K49" sqref="K49:L49"/>
    </sheetView>
  </sheetViews>
  <sheetFormatPr defaultRowHeight="12.75" outlineLevelRow="1" x14ac:dyDescent="0.2"/>
  <cols>
    <col min="1" max="1" width="5.140625" style="89" customWidth="1"/>
    <col min="2" max="2" width="9.140625" style="89"/>
    <col min="3" max="3" width="18.5703125" style="89" customWidth="1"/>
    <col min="4" max="4" width="9.7109375" style="89" customWidth="1"/>
    <col min="5" max="5" width="12.7109375" style="89" customWidth="1"/>
    <col min="6" max="11" width="9.7109375" style="89" customWidth="1"/>
    <col min="12" max="12" width="18.140625" style="89" customWidth="1"/>
    <col min="13" max="13" width="11.28515625" style="89" bestFit="1" customWidth="1"/>
    <col min="14" max="14" width="0" style="89" hidden="1" customWidth="1"/>
    <col min="15" max="15" width="9.140625" style="89"/>
    <col min="16" max="16" width="11.42578125" style="89" bestFit="1" customWidth="1"/>
    <col min="17" max="16384" width="9.140625" style="89"/>
  </cols>
  <sheetData>
    <row r="1" spans="1:14" ht="41.25" customHeight="1" x14ac:dyDescent="0.2">
      <c r="A1" s="1186" t="s">
        <v>1802</v>
      </c>
      <c r="B1" s="1187"/>
      <c r="C1" s="1187"/>
      <c r="D1" s="1187"/>
      <c r="E1" s="1187"/>
      <c r="F1" s="1187"/>
      <c r="G1" s="1187"/>
      <c r="H1" s="1187"/>
      <c r="I1" s="1187"/>
      <c r="J1" s="1187"/>
      <c r="K1" s="1187"/>
      <c r="L1" s="1188"/>
      <c r="N1" s="89" t="s">
        <v>1803</v>
      </c>
    </row>
    <row r="2" spans="1:14" ht="30" customHeight="1" thickBot="1" x14ac:dyDescent="0.25">
      <c r="A2" s="90">
        <v>1</v>
      </c>
      <c r="B2" s="1189" t="s">
        <v>1804</v>
      </c>
      <c r="C2" s="1189"/>
      <c r="D2" s="1189"/>
      <c r="E2" s="1190"/>
      <c r="F2" s="1191" t="s">
        <v>2322</v>
      </c>
      <c r="G2" s="1191"/>
      <c r="H2" s="1191"/>
      <c r="I2" s="1191"/>
      <c r="J2" s="1191"/>
      <c r="K2" s="1191"/>
      <c r="L2" s="1192"/>
      <c r="N2" s="89" t="s">
        <v>1805</v>
      </c>
    </row>
    <row r="3" spans="1:14" ht="15" customHeight="1" thickBot="1" x14ac:dyDescent="0.25">
      <c r="A3" s="1176"/>
      <c r="B3" s="1177"/>
      <c r="C3" s="1177"/>
      <c r="D3" s="1177"/>
      <c r="E3" s="1177"/>
      <c r="F3" s="1177"/>
      <c r="G3" s="1177"/>
      <c r="H3" s="1177"/>
      <c r="I3" s="1177"/>
      <c r="J3" s="1177"/>
      <c r="K3" s="1177"/>
      <c r="L3" s="1178"/>
    </row>
    <row r="4" spans="1:14" ht="30" customHeight="1" x14ac:dyDescent="0.25">
      <c r="A4" s="1157" t="s">
        <v>0</v>
      </c>
      <c r="B4" s="1158"/>
      <c r="C4" s="1158"/>
      <c r="D4" s="1158"/>
      <c r="E4" s="1158"/>
      <c r="F4" s="1158"/>
      <c r="G4" s="1158"/>
      <c r="H4" s="1158"/>
      <c r="I4" s="1158"/>
      <c r="J4" s="1158"/>
      <c r="K4" s="1193"/>
      <c r="L4" s="1194"/>
    </row>
    <row r="5" spans="1:14" ht="30" customHeight="1" x14ac:dyDescent="0.2">
      <c r="A5" s="124">
        <v>2</v>
      </c>
      <c r="B5" s="1165" t="s">
        <v>1806</v>
      </c>
      <c r="C5" s="1165"/>
      <c r="D5" s="1165"/>
      <c r="E5" s="1228" t="s">
        <v>2273</v>
      </c>
      <c r="F5" s="1228"/>
      <c r="G5" s="1228"/>
      <c r="H5" s="1228"/>
      <c r="I5" s="1228"/>
      <c r="J5" s="1228"/>
      <c r="K5" s="1228"/>
      <c r="L5" s="1229"/>
      <c r="N5" s="89" t="s">
        <v>1807</v>
      </c>
    </row>
    <row r="6" spans="1:14" ht="30" customHeight="1" x14ac:dyDescent="0.2">
      <c r="A6" s="1172">
        <v>3</v>
      </c>
      <c r="B6" s="1165" t="s">
        <v>1808</v>
      </c>
      <c r="C6" s="1165"/>
      <c r="D6" s="1165"/>
      <c r="E6" s="1228" t="s">
        <v>2274</v>
      </c>
      <c r="F6" s="1228"/>
      <c r="G6" s="1228"/>
      <c r="H6" s="1228"/>
      <c r="I6" s="1228"/>
      <c r="J6" s="1228"/>
      <c r="K6" s="1228"/>
      <c r="L6" s="1229"/>
      <c r="N6" s="89" t="s">
        <v>1809</v>
      </c>
    </row>
    <row r="7" spans="1:14" ht="30" customHeight="1" x14ac:dyDescent="0.2">
      <c r="A7" s="1172"/>
      <c r="B7" s="1165"/>
      <c r="C7" s="1165"/>
      <c r="D7" s="1165"/>
      <c r="E7" s="91" t="s">
        <v>1810</v>
      </c>
      <c r="F7" s="1181" t="s">
        <v>2275</v>
      </c>
      <c r="G7" s="1181"/>
      <c r="H7" s="1181"/>
      <c r="I7" s="91" t="s">
        <v>1811</v>
      </c>
      <c r="J7" s="1169" t="s">
        <v>2276</v>
      </c>
      <c r="K7" s="1170"/>
      <c r="L7" s="1171"/>
    </row>
    <row r="8" spans="1:14" ht="30" hidden="1" customHeight="1" outlineLevel="1" x14ac:dyDescent="0.2">
      <c r="A8" s="1179" t="s">
        <v>2029</v>
      </c>
      <c r="B8" s="1180" t="s">
        <v>2030</v>
      </c>
      <c r="C8" s="1180"/>
      <c r="D8" s="1180"/>
      <c r="E8" s="1131" t="s">
        <v>2031</v>
      </c>
      <c r="F8" s="1131"/>
      <c r="G8" s="1181" t="s">
        <v>2277</v>
      </c>
      <c r="H8" s="1181"/>
      <c r="I8" s="1181"/>
      <c r="J8" s="1181"/>
      <c r="K8" s="1181"/>
      <c r="L8" s="1182"/>
      <c r="N8" s="89" t="s">
        <v>2032</v>
      </c>
    </row>
    <row r="9" spans="1:14" ht="30" hidden="1" customHeight="1" outlineLevel="1" x14ac:dyDescent="0.2">
      <c r="A9" s="1179"/>
      <c r="B9" s="1180"/>
      <c r="C9" s="1180"/>
      <c r="D9" s="1180"/>
      <c r="E9" s="243" t="s">
        <v>1810</v>
      </c>
      <c r="F9" s="1181" t="s">
        <v>2275</v>
      </c>
      <c r="G9" s="1181"/>
      <c r="H9" s="1181"/>
      <c r="I9" s="243" t="s">
        <v>2033</v>
      </c>
      <c r="J9" s="1169" t="s">
        <v>2275</v>
      </c>
      <c r="K9" s="1170"/>
      <c r="L9" s="1171"/>
    </row>
    <row r="10" spans="1:14" ht="30" customHeight="1" collapsed="1" x14ac:dyDescent="0.2">
      <c r="A10" s="1172">
        <v>4</v>
      </c>
      <c r="B10" s="1165" t="s">
        <v>1812</v>
      </c>
      <c r="C10" s="1165"/>
      <c r="D10" s="1165"/>
      <c r="E10" s="1228" t="s">
        <v>1813</v>
      </c>
      <c r="F10" s="1228"/>
      <c r="G10" s="1228"/>
      <c r="H10" s="1228"/>
      <c r="I10" s="1228"/>
      <c r="J10" s="1228"/>
      <c r="K10" s="1228"/>
      <c r="L10" s="1229"/>
      <c r="N10" s="89" t="s">
        <v>1805</v>
      </c>
    </row>
    <row r="11" spans="1:14" ht="30" customHeight="1" x14ac:dyDescent="0.2">
      <c r="A11" s="1172"/>
      <c r="B11" s="1165"/>
      <c r="C11" s="1165"/>
      <c r="D11" s="1165"/>
      <c r="E11" s="91" t="s">
        <v>1810</v>
      </c>
      <c r="F11" s="1181"/>
      <c r="G11" s="1181"/>
      <c r="H11" s="1181"/>
      <c r="I11" s="91" t="s">
        <v>1811</v>
      </c>
      <c r="J11" s="1169"/>
      <c r="K11" s="1170"/>
      <c r="L11" s="1171"/>
    </row>
    <row r="12" spans="1:14" ht="30" customHeight="1" x14ac:dyDescent="0.2">
      <c r="A12" s="124">
        <v>5</v>
      </c>
      <c r="B12" s="1165" t="s">
        <v>11</v>
      </c>
      <c r="C12" s="1165"/>
      <c r="D12" s="1165"/>
      <c r="E12" s="1183" t="s">
        <v>14</v>
      </c>
      <c r="F12" s="1183"/>
      <c r="G12" s="1183"/>
      <c r="H12" s="1183"/>
      <c r="I12" s="1183"/>
      <c r="J12" s="1183"/>
      <c r="K12" s="1184"/>
      <c r="L12" s="1185"/>
      <c r="N12" s="89" t="s">
        <v>1805</v>
      </c>
    </row>
    <row r="13" spans="1:14" ht="33" customHeight="1" x14ac:dyDescent="0.2">
      <c r="A13" s="124">
        <v>6</v>
      </c>
      <c r="B13" s="1165" t="s">
        <v>1815</v>
      </c>
      <c r="C13" s="1165"/>
      <c r="D13" s="1165"/>
      <c r="E13" s="604" t="s">
        <v>1816</v>
      </c>
      <c r="F13" s="604"/>
      <c r="G13" s="604"/>
      <c r="H13" s="604"/>
      <c r="I13" s="604"/>
      <c r="J13" s="604"/>
      <c r="K13" s="604"/>
      <c r="L13" s="605"/>
      <c r="N13" s="89" t="s">
        <v>1805</v>
      </c>
    </row>
    <row r="14" spans="1:14" ht="30" customHeight="1" x14ac:dyDescent="0.2">
      <c r="A14" s="124">
        <v>7</v>
      </c>
      <c r="B14" s="1165" t="s">
        <v>1817</v>
      </c>
      <c r="C14" s="1165"/>
      <c r="D14" s="1165"/>
      <c r="E14" s="1167" t="s">
        <v>1818</v>
      </c>
      <c r="F14" s="1167"/>
      <c r="G14" s="1167"/>
      <c r="H14" s="1167"/>
      <c r="I14" s="1167"/>
      <c r="J14" s="1167"/>
      <c r="K14" s="1167"/>
      <c r="L14" s="1168"/>
      <c r="N14" s="89" t="s">
        <v>1805</v>
      </c>
    </row>
    <row r="15" spans="1:14" ht="30" customHeight="1" x14ac:dyDescent="0.2">
      <c r="A15" s="124">
        <v>8</v>
      </c>
      <c r="B15" s="1165" t="s">
        <v>1819</v>
      </c>
      <c r="C15" s="1165"/>
      <c r="D15" s="1165"/>
      <c r="E15" s="604" t="s">
        <v>1814</v>
      </c>
      <c r="F15" s="604"/>
      <c r="G15" s="604"/>
      <c r="H15" s="604"/>
      <c r="I15" s="604"/>
      <c r="J15" s="604"/>
      <c r="K15" s="604"/>
      <c r="L15" s="605"/>
      <c r="N15" s="89" t="s">
        <v>1805</v>
      </c>
    </row>
    <row r="16" spans="1:14" ht="54.75" customHeight="1" thickBot="1" x14ac:dyDescent="0.25">
      <c r="A16" s="124">
        <v>9</v>
      </c>
      <c r="B16" s="1165" t="s">
        <v>2</v>
      </c>
      <c r="C16" s="1165"/>
      <c r="D16" s="1165"/>
      <c r="E16" s="580" t="s">
        <v>2035</v>
      </c>
      <c r="F16" s="580"/>
      <c r="G16" s="580"/>
      <c r="H16" s="580"/>
      <c r="I16" s="580"/>
      <c r="J16" s="580"/>
      <c r="K16" s="580"/>
      <c r="L16" s="581"/>
      <c r="N16" s="89" t="s">
        <v>1805</v>
      </c>
    </row>
    <row r="17" spans="1:14" ht="33" hidden="1" customHeight="1" outlineLevel="1" thickBot="1" x14ac:dyDescent="0.25">
      <c r="A17" s="134" t="s">
        <v>2036</v>
      </c>
      <c r="B17" s="1166" t="s">
        <v>2037</v>
      </c>
      <c r="C17" s="1166"/>
      <c r="D17" s="1166"/>
      <c r="E17" s="583" t="s">
        <v>2278</v>
      </c>
      <c r="F17" s="583"/>
      <c r="G17" s="583"/>
      <c r="H17" s="583"/>
      <c r="I17" s="583"/>
      <c r="J17" s="583"/>
      <c r="K17" s="583"/>
      <c r="L17" s="584"/>
      <c r="N17" s="89" t="s">
        <v>2039</v>
      </c>
    </row>
    <row r="18" spans="1:14" ht="15" customHeight="1" collapsed="1" thickBot="1" x14ac:dyDescent="0.25">
      <c r="A18" s="1176"/>
      <c r="B18" s="1177"/>
      <c r="C18" s="1177"/>
      <c r="D18" s="1177"/>
      <c r="E18" s="1177"/>
      <c r="F18" s="1177"/>
      <c r="G18" s="1177"/>
      <c r="H18" s="1177"/>
      <c r="I18" s="1177"/>
      <c r="J18" s="1177"/>
      <c r="K18" s="1177"/>
      <c r="L18" s="1178"/>
    </row>
    <row r="19" spans="1:14" ht="30" customHeight="1" x14ac:dyDescent="0.2">
      <c r="A19" s="1157" t="s">
        <v>1820</v>
      </c>
      <c r="B19" s="1158"/>
      <c r="C19" s="1158"/>
      <c r="D19" s="1158"/>
      <c r="E19" s="1158"/>
      <c r="F19" s="1158"/>
      <c r="G19" s="1158"/>
      <c r="H19" s="1158"/>
      <c r="I19" s="1158"/>
      <c r="J19" s="1158"/>
      <c r="K19" s="1158"/>
      <c r="L19" s="1159"/>
    </row>
    <row r="20" spans="1:14" ht="41.25" customHeight="1" x14ac:dyDescent="0.2">
      <c r="A20" s="124">
        <v>10</v>
      </c>
      <c r="B20" s="1128" t="s">
        <v>1821</v>
      </c>
      <c r="C20" s="1128"/>
      <c r="D20" s="1160" t="s">
        <v>1896</v>
      </c>
      <c r="E20" s="1160"/>
      <c r="F20" s="1160"/>
      <c r="G20" s="1160"/>
      <c r="H20" s="1160"/>
      <c r="I20" s="1160"/>
      <c r="J20" s="1160"/>
      <c r="K20" s="1160"/>
      <c r="L20" s="1161"/>
      <c r="N20" s="89" t="s">
        <v>1805</v>
      </c>
    </row>
    <row r="21" spans="1:14" ht="40.5" customHeight="1" thickBot="1" x14ac:dyDescent="0.25">
      <c r="A21" s="128">
        <v>11</v>
      </c>
      <c r="B21" s="1162" t="s">
        <v>1823</v>
      </c>
      <c r="C21" s="1162"/>
      <c r="D21" s="1163" t="s">
        <v>1911</v>
      </c>
      <c r="E21" s="1163"/>
      <c r="F21" s="1163"/>
      <c r="G21" s="1163"/>
      <c r="H21" s="1163"/>
      <c r="I21" s="1163"/>
      <c r="J21" s="1163"/>
      <c r="K21" s="1163"/>
      <c r="L21" s="1164"/>
      <c r="N21" s="89" t="s">
        <v>1805</v>
      </c>
    </row>
    <row r="22" spans="1:14" ht="15" customHeight="1" thickBot="1" x14ac:dyDescent="0.25">
      <c r="A22" s="1071"/>
      <c r="B22" s="1071"/>
      <c r="C22" s="1071"/>
      <c r="D22" s="1071"/>
      <c r="E22" s="1071"/>
      <c r="F22" s="1071"/>
      <c r="G22" s="1071"/>
      <c r="H22" s="1071"/>
      <c r="I22" s="1071"/>
      <c r="J22" s="1071"/>
      <c r="K22" s="1071"/>
      <c r="L22" s="1071"/>
    </row>
    <row r="23" spans="1:14" ht="30" customHeight="1" x14ac:dyDescent="0.2">
      <c r="A23" s="125">
        <v>12</v>
      </c>
      <c r="B23" s="1152" t="s">
        <v>1825</v>
      </c>
      <c r="C23" s="1152"/>
      <c r="D23" s="1153" t="s">
        <v>1826</v>
      </c>
      <c r="E23" s="1153"/>
      <c r="F23" s="1153"/>
      <c r="G23" s="1153"/>
      <c r="H23" s="1153"/>
      <c r="I23" s="1153"/>
      <c r="J23" s="1153"/>
      <c r="K23" s="1153"/>
      <c r="L23" s="1154"/>
      <c r="N23" s="89" t="s">
        <v>1805</v>
      </c>
    </row>
    <row r="24" spans="1:14" ht="30" customHeight="1" x14ac:dyDescent="0.2">
      <c r="A24" s="126">
        <v>13</v>
      </c>
      <c r="B24" s="1128" t="s">
        <v>1827</v>
      </c>
      <c r="C24" s="1128"/>
      <c r="D24" s="1155" t="s">
        <v>1828</v>
      </c>
      <c r="E24" s="1155"/>
      <c r="F24" s="1155"/>
      <c r="G24" s="1155"/>
      <c r="H24" s="1155"/>
      <c r="I24" s="1155"/>
      <c r="J24" s="1155"/>
      <c r="K24" s="1155"/>
      <c r="L24" s="1156"/>
      <c r="N24" s="89" t="s">
        <v>1805</v>
      </c>
    </row>
    <row r="25" spans="1:14" ht="63" customHeight="1" x14ac:dyDescent="0.2">
      <c r="A25" s="126">
        <v>14</v>
      </c>
      <c r="B25" s="1128" t="s">
        <v>1829</v>
      </c>
      <c r="C25" s="1128"/>
      <c r="D25" s="1155" t="s">
        <v>1830</v>
      </c>
      <c r="E25" s="1155"/>
      <c r="F25" s="1155"/>
      <c r="G25" s="1155"/>
      <c r="H25" s="1155"/>
      <c r="I25" s="1155"/>
      <c r="J25" s="1155"/>
      <c r="K25" s="1155"/>
      <c r="L25" s="1156"/>
      <c r="N25" s="89" t="s">
        <v>1805</v>
      </c>
    </row>
    <row r="26" spans="1:14" ht="90" customHeight="1" x14ac:dyDescent="0.2">
      <c r="A26" s="126">
        <v>15</v>
      </c>
      <c r="B26" s="1128" t="s">
        <v>1831</v>
      </c>
      <c r="C26" s="1128"/>
      <c r="D26" s="1223" t="s">
        <v>2279</v>
      </c>
      <c r="E26" s="1224"/>
      <c r="F26" s="1224"/>
      <c r="G26" s="1224"/>
      <c r="H26" s="1224"/>
      <c r="I26" s="1224"/>
      <c r="J26" s="1224"/>
      <c r="K26" s="1224"/>
      <c r="L26" s="1225"/>
      <c r="N26" s="89" t="s">
        <v>1805</v>
      </c>
    </row>
    <row r="27" spans="1:14" ht="276.75" customHeight="1" x14ac:dyDescent="0.2">
      <c r="A27" s="126">
        <v>16</v>
      </c>
      <c r="B27" s="1128" t="s">
        <v>1832</v>
      </c>
      <c r="C27" s="1128"/>
      <c r="D27" s="1226" t="s">
        <v>2280</v>
      </c>
      <c r="E27" s="1226"/>
      <c r="F27" s="1226"/>
      <c r="G27" s="1226"/>
      <c r="H27" s="1226"/>
      <c r="I27" s="1226"/>
      <c r="J27" s="1226"/>
      <c r="K27" s="1226"/>
      <c r="L27" s="1227"/>
      <c r="N27" s="89" t="s">
        <v>1833</v>
      </c>
    </row>
    <row r="28" spans="1:14" ht="359.25" customHeight="1" x14ac:dyDescent="0.2">
      <c r="A28" s="126">
        <v>17</v>
      </c>
      <c r="B28" s="1150" t="s">
        <v>1834</v>
      </c>
      <c r="C28" s="1151"/>
      <c r="D28" s="1226" t="s">
        <v>2281</v>
      </c>
      <c r="E28" s="1226"/>
      <c r="F28" s="1226"/>
      <c r="G28" s="1226"/>
      <c r="H28" s="1226"/>
      <c r="I28" s="1226"/>
      <c r="J28" s="1226"/>
      <c r="K28" s="1226"/>
      <c r="L28" s="1227"/>
      <c r="N28" s="89" t="s">
        <v>1805</v>
      </c>
    </row>
    <row r="29" spans="1:14" ht="268.5" customHeight="1" thickBot="1" x14ac:dyDescent="0.25">
      <c r="A29" s="128">
        <v>18</v>
      </c>
      <c r="B29" s="1104" t="s">
        <v>1835</v>
      </c>
      <c r="C29" s="1104"/>
      <c r="D29" s="1217" t="s">
        <v>2282</v>
      </c>
      <c r="E29" s="1217"/>
      <c r="F29" s="1217"/>
      <c r="G29" s="1217"/>
      <c r="H29" s="1217"/>
      <c r="I29" s="1217"/>
      <c r="J29" s="1217"/>
      <c r="K29" s="1217"/>
      <c r="L29" s="1218"/>
      <c r="N29" s="89" t="s">
        <v>1805</v>
      </c>
    </row>
    <row r="30" spans="1:14" ht="15.75" customHeight="1" thickBot="1" x14ac:dyDescent="0.25">
      <c r="A30" s="1071"/>
      <c r="B30" s="1071"/>
      <c r="C30" s="1071"/>
      <c r="D30" s="1071"/>
      <c r="E30" s="1071"/>
      <c r="F30" s="1071"/>
      <c r="G30" s="1071"/>
      <c r="H30" s="1071"/>
      <c r="I30" s="1071"/>
      <c r="J30" s="1071"/>
      <c r="K30" s="1071"/>
      <c r="L30" s="1071"/>
    </row>
    <row r="31" spans="1:14" ht="63.75" customHeight="1" x14ac:dyDescent="0.2">
      <c r="A31" s="125">
        <v>19</v>
      </c>
      <c r="B31" s="1142" t="s">
        <v>1836</v>
      </c>
      <c r="C31" s="1142"/>
      <c r="D31" s="1219" t="s">
        <v>2283</v>
      </c>
      <c r="E31" s="1219"/>
      <c r="F31" s="1219"/>
      <c r="G31" s="1219"/>
      <c r="H31" s="1219"/>
      <c r="I31" s="1219"/>
      <c r="J31" s="1219"/>
      <c r="K31" s="1219"/>
      <c r="L31" s="1220"/>
      <c r="N31" s="89" t="s">
        <v>1805</v>
      </c>
    </row>
    <row r="32" spans="1:14" ht="274.5" customHeight="1" x14ac:dyDescent="0.2">
      <c r="A32" s="126">
        <v>20</v>
      </c>
      <c r="B32" s="1103" t="s">
        <v>1837</v>
      </c>
      <c r="C32" s="1103"/>
      <c r="D32" s="1221" t="s">
        <v>2284</v>
      </c>
      <c r="E32" s="1221"/>
      <c r="F32" s="1221"/>
      <c r="G32" s="1221"/>
      <c r="H32" s="1221"/>
      <c r="I32" s="1221"/>
      <c r="J32" s="1221"/>
      <c r="K32" s="1221"/>
      <c r="L32" s="1222"/>
      <c r="N32" s="89" t="s">
        <v>1838</v>
      </c>
    </row>
    <row r="33" spans="1:16" ht="232.5" customHeight="1" thickBot="1" x14ac:dyDescent="0.25">
      <c r="A33" s="126">
        <v>21</v>
      </c>
      <c r="B33" s="1128" t="s">
        <v>1839</v>
      </c>
      <c r="C33" s="1128"/>
      <c r="D33" s="1210" t="s">
        <v>2285</v>
      </c>
      <c r="E33" s="1210"/>
      <c r="F33" s="1210"/>
      <c r="G33" s="1210"/>
      <c r="H33" s="1210"/>
      <c r="I33" s="1210"/>
      <c r="J33" s="1210"/>
      <c r="K33" s="1210"/>
      <c r="L33" s="1211"/>
      <c r="N33" s="89" t="s">
        <v>1805</v>
      </c>
    </row>
    <row r="34" spans="1:16" ht="180" hidden="1" customHeight="1" outlineLevel="1" x14ac:dyDescent="0.2">
      <c r="A34" s="244" t="s">
        <v>2047</v>
      </c>
      <c r="B34" s="1131" t="s">
        <v>2048</v>
      </c>
      <c r="C34" s="1131"/>
      <c r="D34" s="1212" t="s">
        <v>2286</v>
      </c>
      <c r="E34" s="1213"/>
      <c r="F34" s="1213"/>
      <c r="G34" s="1213"/>
      <c r="H34" s="1213"/>
      <c r="I34" s="1213"/>
      <c r="J34" s="1213"/>
      <c r="K34" s="1213"/>
      <c r="L34" s="1214"/>
      <c r="N34" s="89" t="s">
        <v>2050</v>
      </c>
    </row>
    <row r="35" spans="1:16" ht="93" hidden="1" customHeight="1" outlineLevel="1" thickBot="1" x14ac:dyDescent="0.25">
      <c r="A35" s="245" t="s">
        <v>2051</v>
      </c>
      <c r="B35" s="1135" t="s">
        <v>2052</v>
      </c>
      <c r="C35" s="1135"/>
      <c r="D35" s="1215" t="s">
        <v>2287</v>
      </c>
      <c r="E35" s="1215"/>
      <c r="F35" s="1215"/>
      <c r="G35" s="1215"/>
      <c r="H35" s="1215"/>
      <c r="I35" s="1215"/>
      <c r="J35" s="1215"/>
      <c r="K35" s="1215"/>
      <c r="L35" s="1216"/>
      <c r="N35" s="89" t="s">
        <v>2054</v>
      </c>
    </row>
    <row r="36" spans="1:16" ht="13.5" collapsed="1" thickBot="1" x14ac:dyDescent="0.25">
      <c r="A36" s="1071"/>
      <c r="B36" s="1071"/>
      <c r="C36" s="1071"/>
      <c r="D36" s="1071"/>
      <c r="E36" s="1071"/>
      <c r="F36" s="1071"/>
      <c r="G36" s="1071"/>
      <c r="H36" s="1071"/>
      <c r="I36" s="1071"/>
      <c r="J36" s="1071"/>
      <c r="K36" s="1071"/>
      <c r="L36" s="1071"/>
    </row>
    <row r="37" spans="1:16" ht="60" customHeight="1" x14ac:dyDescent="0.2">
      <c r="A37" s="257">
        <v>22</v>
      </c>
      <c r="B37" s="1206" t="s">
        <v>1944</v>
      </c>
      <c r="C37" s="1206"/>
      <c r="D37" s="1207" t="s">
        <v>1945</v>
      </c>
      <c r="E37" s="1207"/>
      <c r="F37" s="1208" t="s">
        <v>2056</v>
      </c>
      <c r="G37" s="1209"/>
      <c r="H37" s="1123" t="s">
        <v>1946</v>
      </c>
      <c r="I37" s="1124"/>
      <c r="J37" s="1125" t="s">
        <v>1953</v>
      </c>
      <c r="K37" s="1126"/>
      <c r="L37" s="1127"/>
      <c r="N37" s="89" t="s">
        <v>1840</v>
      </c>
    </row>
    <row r="38" spans="1:16" ht="60" customHeight="1" thickBot="1" x14ac:dyDescent="0.25">
      <c r="A38" s="128">
        <v>23</v>
      </c>
      <c r="B38" s="1115" t="s">
        <v>1947</v>
      </c>
      <c r="C38" s="1116"/>
      <c r="D38" s="1163" t="s">
        <v>2056</v>
      </c>
      <c r="E38" s="1163"/>
      <c r="F38" s="1163"/>
      <c r="G38" s="1163"/>
      <c r="H38" s="1163"/>
      <c r="I38" s="1163"/>
      <c r="J38" s="1163"/>
      <c r="K38" s="1163"/>
      <c r="L38" s="1164"/>
      <c r="N38" s="89" t="s">
        <v>1841</v>
      </c>
    </row>
    <row r="39" spans="1:16" ht="15" customHeight="1" thickBot="1" x14ac:dyDescent="0.25">
      <c r="A39" s="1204"/>
      <c r="B39" s="1071"/>
      <c r="C39" s="1071"/>
      <c r="D39" s="1071"/>
      <c r="E39" s="1071"/>
      <c r="F39" s="1071"/>
      <c r="G39" s="1071"/>
      <c r="H39" s="1071"/>
      <c r="I39" s="1071"/>
      <c r="J39" s="1071"/>
      <c r="K39" s="1071"/>
      <c r="L39" s="1205"/>
    </row>
    <row r="40" spans="1:16" ht="30" customHeight="1" x14ac:dyDescent="0.2">
      <c r="A40" s="1119" t="s">
        <v>1842</v>
      </c>
      <c r="B40" s="1107"/>
      <c r="C40" s="1107"/>
      <c r="D40" s="93" t="s">
        <v>1843</v>
      </c>
      <c r="E40" s="93">
        <v>2017</v>
      </c>
      <c r="F40" s="93">
        <v>2018</v>
      </c>
      <c r="G40" s="93">
        <v>2019</v>
      </c>
      <c r="H40" s="93">
        <v>2020</v>
      </c>
      <c r="I40" s="93">
        <v>2021</v>
      </c>
      <c r="J40" s="93">
        <v>2022</v>
      </c>
      <c r="K40" s="93">
        <v>2023</v>
      </c>
      <c r="L40" s="94" t="s">
        <v>1844</v>
      </c>
    </row>
    <row r="41" spans="1:16" ht="45" customHeight="1" x14ac:dyDescent="0.2">
      <c r="A41" s="126">
        <v>24</v>
      </c>
      <c r="B41" s="1103" t="s">
        <v>1845</v>
      </c>
      <c r="C41" s="1103"/>
      <c r="D41" s="316">
        <v>0</v>
      </c>
      <c r="E41" s="350">
        <v>2328800.15</v>
      </c>
      <c r="F41" s="316">
        <v>0</v>
      </c>
      <c r="G41" s="315">
        <v>0</v>
      </c>
      <c r="H41" s="315">
        <v>0</v>
      </c>
      <c r="I41" s="315">
        <v>0</v>
      </c>
      <c r="J41" s="315">
        <v>0</v>
      </c>
      <c r="K41" s="315">
        <v>0</v>
      </c>
      <c r="L41" s="351">
        <f>SUM(D41:K41)</f>
        <v>2328800.15</v>
      </c>
      <c r="M41" s="110"/>
      <c r="N41" s="89" t="s">
        <v>1846</v>
      </c>
    </row>
    <row r="42" spans="1:16" ht="45" customHeight="1" x14ac:dyDescent="0.2">
      <c r="A42" s="126">
        <v>25</v>
      </c>
      <c r="B42" s="1103" t="s">
        <v>1847</v>
      </c>
      <c r="C42" s="1103"/>
      <c r="D42" s="316">
        <v>0</v>
      </c>
      <c r="E42" s="350">
        <v>1150000</v>
      </c>
      <c r="F42" s="316">
        <v>0</v>
      </c>
      <c r="G42" s="315">
        <v>0</v>
      </c>
      <c r="H42" s="315">
        <v>0</v>
      </c>
      <c r="I42" s="315">
        <v>0</v>
      </c>
      <c r="J42" s="315">
        <v>0</v>
      </c>
      <c r="K42" s="315">
        <v>0</v>
      </c>
      <c r="L42" s="351">
        <f>SUM(D42:K42)</f>
        <v>1150000</v>
      </c>
      <c r="N42" s="89" t="s">
        <v>1848</v>
      </c>
      <c r="P42" s="110"/>
    </row>
    <row r="43" spans="1:16" ht="45" hidden="1" customHeight="1" outlineLevel="1" x14ac:dyDescent="0.2">
      <c r="A43" s="246" t="s">
        <v>2057</v>
      </c>
      <c r="B43" s="1102" t="s">
        <v>2058</v>
      </c>
      <c r="C43" s="1102"/>
      <c r="D43" s="316">
        <v>0</v>
      </c>
      <c r="E43" s="350">
        <v>977500</v>
      </c>
      <c r="F43" s="316">
        <v>0</v>
      </c>
      <c r="G43" s="315">
        <v>0</v>
      </c>
      <c r="H43" s="315">
        <v>0</v>
      </c>
      <c r="I43" s="315">
        <v>0</v>
      </c>
      <c r="J43" s="315">
        <v>0</v>
      </c>
      <c r="K43" s="315">
        <v>0</v>
      </c>
      <c r="L43" s="351">
        <f>SUM(D43:K43)</f>
        <v>977500</v>
      </c>
      <c r="N43" s="89" t="s">
        <v>2059</v>
      </c>
    </row>
    <row r="44" spans="1:16" ht="45" customHeight="1" collapsed="1" x14ac:dyDescent="0.2">
      <c r="A44" s="126">
        <v>26</v>
      </c>
      <c r="B44" s="1103" t="s">
        <v>1849</v>
      </c>
      <c r="C44" s="1103"/>
      <c r="D44" s="316">
        <v>0</v>
      </c>
      <c r="E44" s="350">
        <v>977500</v>
      </c>
      <c r="F44" s="316">
        <v>0</v>
      </c>
      <c r="G44" s="315">
        <v>0</v>
      </c>
      <c r="H44" s="315">
        <v>0</v>
      </c>
      <c r="I44" s="315">
        <v>0</v>
      </c>
      <c r="J44" s="315">
        <v>0</v>
      </c>
      <c r="K44" s="315">
        <v>0</v>
      </c>
      <c r="L44" s="351">
        <f>SUM(D44:K44)</f>
        <v>977500</v>
      </c>
      <c r="M44" s="110"/>
      <c r="N44" s="89" t="s">
        <v>1850</v>
      </c>
    </row>
    <row r="45" spans="1:16" ht="45" customHeight="1" thickBot="1" x14ac:dyDescent="0.25">
      <c r="A45" s="128">
        <v>27</v>
      </c>
      <c r="B45" s="1104" t="s">
        <v>1851</v>
      </c>
      <c r="C45" s="1104"/>
      <c r="D45" s="258">
        <v>0</v>
      </c>
      <c r="E45" s="258">
        <f>E43/E42</f>
        <v>0.85</v>
      </c>
      <c r="F45" s="258">
        <v>0</v>
      </c>
      <c r="G45" s="259">
        <v>0</v>
      </c>
      <c r="H45" s="259">
        <v>0</v>
      </c>
      <c r="I45" s="259">
        <v>0</v>
      </c>
      <c r="J45" s="259">
        <v>0</v>
      </c>
      <c r="K45" s="259">
        <v>0</v>
      </c>
      <c r="L45" s="349">
        <f>L43/L42</f>
        <v>0.85</v>
      </c>
      <c r="N45" s="89" t="s">
        <v>1805</v>
      </c>
    </row>
    <row r="46" spans="1:16" ht="13.5" thickBot="1" x14ac:dyDescent="0.25">
      <c r="A46" s="1105"/>
      <c r="B46" s="1105"/>
      <c r="C46" s="1105"/>
      <c r="D46" s="1105"/>
      <c r="E46" s="1105"/>
      <c r="F46" s="1105"/>
      <c r="G46" s="1105"/>
      <c r="H46" s="1105"/>
      <c r="I46" s="1105"/>
      <c r="J46" s="1105"/>
      <c r="K46" s="1105"/>
      <c r="L46" s="1105"/>
    </row>
    <row r="47" spans="1:16" ht="30" customHeight="1" x14ac:dyDescent="0.2">
      <c r="A47" s="1072">
        <v>28</v>
      </c>
      <c r="B47" s="1107" t="s">
        <v>1852</v>
      </c>
      <c r="C47" s="1107"/>
      <c r="D47" s="1107"/>
      <c r="E47" s="1107"/>
      <c r="F47" s="1107"/>
      <c r="G47" s="1107"/>
      <c r="H47" s="1107"/>
      <c r="I47" s="1107"/>
      <c r="J47" s="1107"/>
      <c r="K47" s="1107"/>
      <c r="L47" s="1108"/>
      <c r="N47" s="89" t="s">
        <v>1805</v>
      </c>
    </row>
    <row r="48" spans="1:16" ht="30" customHeight="1" x14ac:dyDescent="0.2">
      <c r="A48" s="1073"/>
      <c r="B48" s="1109" t="s">
        <v>1853</v>
      </c>
      <c r="C48" s="1109"/>
      <c r="D48" s="1079" t="s">
        <v>1854</v>
      </c>
      <c r="E48" s="1110"/>
      <c r="F48" s="1110"/>
      <c r="G48" s="1110"/>
      <c r="H48" s="1110"/>
      <c r="I48" s="1110"/>
      <c r="J48" s="1080"/>
      <c r="K48" s="1079" t="s">
        <v>1855</v>
      </c>
      <c r="L48" s="1111"/>
    </row>
    <row r="49" spans="1:15" ht="246" customHeight="1" x14ac:dyDescent="0.2">
      <c r="A49" s="1073"/>
      <c r="B49" s="1086" t="s">
        <v>2288</v>
      </c>
      <c r="C49" s="870"/>
      <c r="D49" s="1197" t="s">
        <v>2289</v>
      </c>
      <c r="E49" s="1198"/>
      <c r="F49" s="1198"/>
      <c r="G49" s="1198"/>
      <c r="H49" s="1198"/>
      <c r="I49" s="1198"/>
      <c r="J49" s="1199"/>
      <c r="K49" s="1094" t="s">
        <v>2428</v>
      </c>
      <c r="L49" s="1200"/>
    </row>
    <row r="50" spans="1:15" ht="211.5" customHeight="1" x14ac:dyDescent="0.2">
      <c r="A50" s="1073"/>
      <c r="B50" s="1183" t="s">
        <v>2290</v>
      </c>
      <c r="C50" s="1183"/>
      <c r="D50" s="1197" t="s">
        <v>2291</v>
      </c>
      <c r="E50" s="1201"/>
      <c r="F50" s="1201"/>
      <c r="G50" s="1201"/>
      <c r="H50" s="1201"/>
      <c r="I50" s="1201"/>
      <c r="J50" s="1202"/>
      <c r="K50" s="1097" t="s">
        <v>2292</v>
      </c>
      <c r="L50" s="1098"/>
    </row>
    <row r="51" spans="1:15" ht="51.75" customHeight="1" thickBot="1" x14ac:dyDescent="0.25">
      <c r="A51" s="1073"/>
      <c r="B51" s="1203" t="s">
        <v>1950</v>
      </c>
      <c r="C51" s="1203"/>
      <c r="D51" s="1094" t="s">
        <v>2293</v>
      </c>
      <c r="E51" s="1095"/>
      <c r="F51" s="1095"/>
      <c r="G51" s="1095"/>
      <c r="H51" s="1095"/>
      <c r="I51" s="1095"/>
      <c r="J51" s="1096"/>
      <c r="K51" s="1097" t="s">
        <v>2294</v>
      </c>
      <c r="L51" s="1098"/>
    </row>
    <row r="52" spans="1:15" ht="15" customHeight="1" thickBot="1" x14ac:dyDescent="0.25">
      <c r="A52" s="1071"/>
      <c r="B52" s="1071"/>
      <c r="C52" s="1071"/>
      <c r="D52" s="1071"/>
      <c r="E52" s="1071"/>
      <c r="F52" s="1071"/>
      <c r="G52" s="1071"/>
      <c r="H52" s="1071"/>
      <c r="I52" s="1071"/>
      <c r="J52" s="1071"/>
      <c r="K52" s="1071"/>
      <c r="L52" s="1071"/>
    </row>
    <row r="53" spans="1:15" ht="30" customHeight="1" x14ac:dyDescent="0.2">
      <c r="A53" s="1072">
        <v>29</v>
      </c>
      <c r="B53" s="1074" t="s">
        <v>1948</v>
      </c>
      <c r="C53" s="1074"/>
      <c r="D53" s="1074"/>
      <c r="E53" s="1074"/>
      <c r="F53" s="1074"/>
      <c r="G53" s="1074"/>
      <c r="H53" s="1074"/>
      <c r="I53" s="1074"/>
      <c r="J53" s="1074"/>
      <c r="K53" s="1074"/>
      <c r="L53" s="1075"/>
      <c r="N53" s="89" t="s">
        <v>1856</v>
      </c>
    </row>
    <row r="54" spans="1:15" ht="42.75" customHeight="1" x14ac:dyDescent="0.2">
      <c r="A54" s="1073"/>
      <c r="B54" s="1076" t="s">
        <v>1857</v>
      </c>
      <c r="C54" s="1077"/>
      <c r="D54" s="1078"/>
      <c r="E54" s="1076" t="s">
        <v>1858</v>
      </c>
      <c r="F54" s="1078"/>
      <c r="G54" s="1076" t="s">
        <v>1859</v>
      </c>
      <c r="H54" s="1078"/>
      <c r="I54" s="1079" t="s">
        <v>1860</v>
      </c>
      <c r="J54" s="1080"/>
      <c r="K54" s="1081" t="s">
        <v>1861</v>
      </c>
      <c r="L54" s="1082"/>
    </row>
    <row r="55" spans="1:15" ht="42.75" hidden="1" customHeight="1" outlineLevel="1" x14ac:dyDescent="0.2">
      <c r="A55" s="1073"/>
      <c r="B55" s="1083"/>
      <c r="C55" s="1084"/>
      <c r="D55" s="1085"/>
      <c r="E55" s="247"/>
      <c r="F55" s="248"/>
      <c r="G55" s="247"/>
      <c r="H55" s="248"/>
      <c r="I55" s="249" t="s">
        <v>2068</v>
      </c>
      <c r="J55" s="250" t="s">
        <v>2069</v>
      </c>
      <c r="K55" s="247"/>
      <c r="L55" s="251"/>
    </row>
    <row r="56" spans="1:15" ht="31.5" customHeight="1" collapsed="1" x14ac:dyDescent="0.2">
      <c r="A56" s="1073"/>
      <c r="B56" s="1053" t="s">
        <v>1862</v>
      </c>
      <c r="C56" s="1054"/>
      <c r="D56" s="1055"/>
      <c r="E56" s="1050" t="s">
        <v>1863</v>
      </c>
      <c r="F56" s="1051"/>
      <c r="G56" s="1050" t="s">
        <v>1864</v>
      </c>
      <c r="H56" s="1051"/>
      <c r="I56" s="260">
        <v>0</v>
      </c>
      <c r="J56" s="261">
        <f>30014+J57</f>
        <v>30606</v>
      </c>
      <c r="K56" s="1061">
        <v>598470</v>
      </c>
      <c r="L56" s="1062"/>
    </row>
    <row r="57" spans="1:15" ht="31.5" hidden="1" customHeight="1" outlineLevel="1" x14ac:dyDescent="0.2">
      <c r="A57" s="1073"/>
      <c r="B57" s="1068" t="s">
        <v>2070</v>
      </c>
      <c r="C57" s="1069"/>
      <c r="D57" s="1070"/>
      <c r="E57" s="1050" t="s">
        <v>1863</v>
      </c>
      <c r="F57" s="1051"/>
      <c r="G57" s="1050" t="s">
        <v>1864</v>
      </c>
      <c r="H57" s="1051"/>
      <c r="I57" s="260">
        <v>0</v>
      </c>
      <c r="J57" s="261">
        <v>592</v>
      </c>
      <c r="K57" s="1061" t="s">
        <v>1865</v>
      </c>
      <c r="L57" s="1062"/>
    </row>
    <row r="58" spans="1:15" ht="41.25" customHeight="1" collapsed="1" x14ac:dyDescent="0.2">
      <c r="A58" s="1073"/>
      <c r="B58" s="1053" t="s">
        <v>1866</v>
      </c>
      <c r="C58" s="1054"/>
      <c r="D58" s="1055"/>
      <c r="E58" s="1050" t="s">
        <v>1867</v>
      </c>
      <c r="F58" s="1051"/>
      <c r="G58" s="1050" t="s">
        <v>1868</v>
      </c>
      <c r="H58" s="1051"/>
      <c r="I58" s="262">
        <v>0</v>
      </c>
      <c r="J58" s="263">
        <v>1</v>
      </c>
      <c r="K58" s="1061">
        <v>31</v>
      </c>
      <c r="L58" s="1062"/>
    </row>
    <row r="59" spans="1:15" ht="51.75" customHeight="1" x14ac:dyDescent="0.2">
      <c r="A59" s="1073"/>
      <c r="B59" s="1053" t="s">
        <v>1869</v>
      </c>
      <c r="C59" s="1054"/>
      <c r="D59" s="1055"/>
      <c r="E59" s="1050" t="s">
        <v>1867</v>
      </c>
      <c r="F59" s="1051"/>
      <c r="G59" s="1050" t="s">
        <v>1868</v>
      </c>
      <c r="H59" s="1051"/>
      <c r="I59" s="262">
        <v>0</v>
      </c>
      <c r="J59" s="263">
        <v>1</v>
      </c>
      <c r="K59" s="1061">
        <v>31</v>
      </c>
      <c r="L59" s="1062"/>
    </row>
    <row r="60" spans="1:15" ht="27.75" customHeight="1" x14ac:dyDescent="0.2">
      <c r="A60" s="1073"/>
      <c r="B60" s="1053" t="s">
        <v>1870</v>
      </c>
      <c r="C60" s="1054"/>
      <c r="D60" s="1055"/>
      <c r="E60" s="1050" t="s">
        <v>1867</v>
      </c>
      <c r="F60" s="1051"/>
      <c r="G60" s="1050" t="s">
        <v>1871</v>
      </c>
      <c r="H60" s="1051"/>
      <c r="I60" s="264">
        <v>0</v>
      </c>
      <c r="J60" s="265">
        <v>2027600.15</v>
      </c>
      <c r="K60" s="1061">
        <v>350000000</v>
      </c>
      <c r="L60" s="1062"/>
      <c r="O60" s="89">
        <f>K56/16</f>
        <v>37404.375</v>
      </c>
    </row>
    <row r="61" spans="1:15" ht="41.25" customHeight="1" x14ac:dyDescent="0.2">
      <c r="A61" s="1073"/>
      <c r="B61" s="1053" t="s">
        <v>1872</v>
      </c>
      <c r="C61" s="1054"/>
      <c r="D61" s="1055"/>
      <c r="E61" s="1050" t="s">
        <v>1863</v>
      </c>
      <c r="F61" s="1051"/>
      <c r="G61" s="1050" t="s">
        <v>1873</v>
      </c>
      <c r="H61" s="1051"/>
      <c r="I61" s="266">
        <v>0</v>
      </c>
      <c r="J61" s="267">
        <v>0</v>
      </c>
      <c r="K61" s="1061" t="s">
        <v>1865</v>
      </c>
      <c r="L61" s="1062"/>
    </row>
    <row r="62" spans="1:15" ht="30" customHeight="1" x14ac:dyDescent="0.2">
      <c r="A62" s="1073"/>
      <c r="B62" s="1053" t="s">
        <v>1874</v>
      </c>
      <c r="C62" s="1054"/>
      <c r="D62" s="1055"/>
      <c r="E62" s="1050" t="s">
        <v>1863</v>
      </c>
      <c r="F62" s="1051"/>
      <c r="G62" s="1050" t="s">
        <v>1873</v>
      </c>
      <c r="H62" s="1051"/>
      <c r="I62" s="266">
        <v>0</v>
      </c>
      <c r="J62" s="267">
        <v>0</v>
      </c>
      <c r="K62" s="1061" t="s">
        <v>1865</v>
      </c>
      <c r="L62" s="1062"/>
    </row>
    <row r="63" spans="1:15" ht="41.25" customHeight="1" thickBot="1" x14ac:dyDescent="0.25">
      <c r="A63" s="1073"/>
      <c r="B63" s="1063" t="s">
        <v>1875</v>
      </c>
      <c r="C63" s="1064"/>
      <c r="D63" s="1065"/>
      <c r="E63" s="1066" t="s">
        <v>1867</v>
      </c>
      <c r="F63" s="1067"/>
      <c r="G63" s="1066" t="s">
        <v>1868</v>
      </c>
      <c r="H63" s="1067"/>
      <c r="I63" s="268">
        <v>0</v>
      </c>
      <c r="J63" s="269">
        <v>0</v>
      </c>
      <c r="K63" s="1061" t="s">
        <v>1865</v>
      </c>
      <c r="L63" s="1062"/>
    </row>
    <row r="64" spans="1:15" ht="15" customHeight="1" thickBot="1" x14ac:dyDescent="0.25">
      <c r="A64" s="1056"/>
      <c r="B64" s="1056"/>
      <c r="C64" s="1056"/>
      <c r="D64" s="1056"/>
      <c r="E64" s="1056"/>
      <c r="F64" s="1056"/>
      <c r="G64" s="1056"/>
      <c r="H64" s="1056"/>
      <c r="I64" s="1056"/>
      <c r="J64" s="1056"/>
      <c r="K64" s="1056"/>
      <c r="L64" s="1056"/>
    </row>
    <row r="65" spans="1:12" ht="30" customHeight="1" thickBot="1" x14ac:dyDescent="0.25">
      <c r="A65" s="95">
        <v>30</v>
      </c>
      <c r="B65" s="1058" t="s">
        <v>1876</v>
      </c>
      <c r="C65" s="1058"/>
      <c r="D65" s="1059" t="s">
        <v>1877</v>
      </c>
      <c r="E65" s="1059"/>
      <c r="F65" s="1059"/>
      <c r="G65" s="1059"/>
      <c r="H65" s="1059"/>
      <c r="I65" s="1059"/>
      <c r="J65" s="1059"/>
      <c r="K65" s="1059"/>
      <c r="L65" s="1060"/>
    </row>
    <row r="93" spans="1:1" x14ac:dyDescent="0.2">
      <c r="A93" s="96" t="s">
        <v>1878</v>
      </c>
    </row>
    <row r="94" spans="1:1" x14ac:dyDescent="0.2">
      <c r="A94" s="96" t="s">
        <v>14</v>
      </c>
    </row>
    <row r="95" spans="1:1" x14ac:dyDescent="0.2">
      <c r="A95" s="96" t="s">
        <v>1879</v>
      </c>
    </row>
    <row r="96" spans="1:1" x14ac:dyDescent="0.2">
      <c r="A96" s="96" t="s">
        <v>1880</v>
      </c>
    </row>
    <row r="97" spans="1:1" x14ac:dyDescent="0.2">
      <c r="A97" s="96" t="s">
        <v>1881</v>
      </c>
    </row>
    <row r="98" spans="1:1" x14ac:dyDescent="0.2">
      <c r="A98" s="96" t="s">
        <v>1882</v>
      </c>
    </row>
    <row r="99" spans="1:1" x14ac:dyDescent="0.2">
      <c r="A99" s="96" t="s">
        <v>1883</v>
      </c>
    </row>
    <row r="100" spans="1:1" x14ac:dyDescent="0.2">
      <c r="A100" s="96" t="s">
        <v>1884</v>
      </c>
    </row>
    <row r="101" spans="1:1" x14ac:dyDescent="0.2">
      <c r="A101" s="96" t="s">
        <v>1885</v>
      </c>
    </row>
    <row r="102" spans="1:1" x14ac:dyDescent="0.2">
      <c r="A102" s="96" t="s">
        <v>1886</v>
      </c>
    </row>
    <row r="103" spans="1:1" x14ac:dyDescent="0.2">
      <c r="A103" s="96" t="s">
        <v>1887</v>
      </c>
    </row>
    <row r="104" spans="1:1" x14ac:dyDescent="0.2">
      <c r="A104" s="96" t="s">
        <v>1888</v>
      </c>
    </row>
    <row r="105" spans="1:1" x14ac:dyDescent="0.2">
      <c r="A105" s="96" t="s">
        <v>1889</v>
      </c>
    </row>
    <row r="106" spans="1:1" x14ac:dyDescent="0.2">
      <c r="A106" s="96" t="s">
        <v>1890</v>
      </c>
    </row>
    <row r="107" spans="1:1" x14ac:dyDescent="0.2">
      <c r="A107" s="96" t="s">
        <v>1891</v>
      </c>
    </row>
    <row r="108" spans="1:1" x14ac:dyDescent="0.2">
      <c r="A108" s="96" t="s">
        <v>1892</v>
      </c>
    </row>
    <row r="109" spans="1:1" x14ac:dyDescent="0.2">
      <c r="A109" s="96" t="s">
        <v>1893</v>
      </c>
    </row>
    <row r="110" spans="1:1" x14ac:dyDescent="0.2">
      <c r="A110" s="96" t="s">
        <v>1894</v>
      </c>
    </row>
    <row r="111" spans="1:1" ht="15" x14ac:dyDescent="0.25">
      <c r="A111" s="97"/>
    </row>
    <row r="112" spans="1:1" ht="15" x14ac:dyDescent="0.25">
      <c r="A112" s="97"/>
    </row>
    <row r="113" spans="1:1" x14ac:dyDescent="0.2">
      <c r="A113" s="88" t="s">
        <v>1895</v>
      </c>
    </row>
    <row r="114" spans="1:1" x14ac:dyDescent="0.2">
      <c r="A114" s="88" t="s">
        <v>1896</v>
      </c>
    </row>
    <row r="115" spans="1:1" x14ac:dyDescent="0.2">
      <c r="A115" s="88" t="s">
        <v>1822</v>
      </c>
    </row>
    <row r="116" spans="1:1" x14ac:dyDescent="0.2">
      <c r="A116" s="88" t="s">
        <v>1897</v>
      </c>
    </row>
    <row r="117" spans="1:1" ht="15" x14ac:dyDescent="0.25">
      <c r="A117" s="97"/>
    </row>
    <row r="118" spans="1:1" ht="15" x14ac:dyDescent="0.25">
      <c r="A118" s="97"/>
    </row>
    <row r="119" spans="1:1" x14ac:dyDescent="0.2">
      <c r="A119" s="96" t="s">
        <v>1898</v>
      </c>
    </row>
    <row r="120" spans="1:1" x14ac:dyDescent="0.2">
      <c r="A120" s="96" t="s">
        <v>1899</v>
      </c>
    </row>
    <row r="121" spans="1:1" x14ac:dyDescent="0.2">
      <c r="A121" s="96" t="s">
        <v>1900</v>
      </c>
    </row>
    <row r="122" spans="1:1" x14ac:dyDescent="0.2">
      <c r="A122" s="96" t="s">
        <v>1901</v>
      </c>
    </row>
    <row r="123" spans="1:1" x14ac:dyDescent="0.2">
      <c r="A123" s="96" t="s">
        <v>1902</v>
      </c>
    </row>
    <row r="124" spans="1:1" x14ac:dyDescent="0.2">
      <c r="A124" s="96" t="s">
        <v>1903</v>
      </c>
    </row>
    <row r="125" spans="1:1" x14ac:dyDescent="0.2">
      <c r="A125" s="96" t="s">
        <v>1904</v>
      </c>
    </row>
    <row r="126" spans="1:1" x14ac:dyDescent="0.2">
      <c r="A126" s="96" t="s">
        <v>1905</v>
      </c>
    </row>
    <row r="127" spans="1:1" x14ac:dyDescent="0.2">
      <c r="A127" s="96" t="s">
        <v>1906</v>
      </c>
    </row>
    <row r="128" spans="1:1" x14ac:dyDescent="0.2">
      <c r="A128" s="96" t="s">
        <v>1907</v>
      </c>
    </row>
    <row r="129" spans="1:1" x14ac:dyDescent="0.2">
      <c r="A129" s="96" t="s">
        <v>1908</v>
      </c>
    </row>
    <row r="130" spans="1:1" x14ac:dyDescent="0.2">
      <c r="A130" s="96" t="s">
        <v>1824</v>
      </c>
    </row>
    <row r="131" spans="1:1" x14ac:dyDescent="0.2">
      <c r="A131" s="96" t="s">
        <v>1909</v>
      </c>
    </row>
    <row r="132" spans="1:1" x14ac:dyDescent="0.2">
      <c r="A132" s="96" t="s">
        <v>1910</v>
      </c>
    </row>
    <row r="133" spans="1:1" x14ac:dyDescent="0.2">
      <c r="A133" s="96" t="s">
        <v>1911</v>
      </c>
    </row>
    <row r="134" spans="1:1" x14ac:dyDescent="0.2">
      <c r="A134" s="96" t="s">
        <v>1912</v>
      </c>
    </row>
    <row r="135" spans="1:1" x14ac:dyDescent="0.2">
      <c r="A135" s="96" t="s">
        <v>1913</v>
      </c>
    </row>
    <row r="136" spans="1:1" x14ac:dyDescent="0.2">
      <c r="A136" s="96" t="s">
        <v>1914</v>
      </c>
    </row>
    <row r="137" spans="1:1" x14ac:dyDescent="0.2">
      <c r="A137" s="96" t="s">
        <v>1915</v>
      </c>
    </row>
    <row r="138" spans="1:1" x14ac:dyDescent="0.2">
      <c r="A138" s="96" t="s">
        <v>1916</v>
      </c>
    </row>
    <row r="139" spans="1:1" x14ac:dyDescent="0.2">
      <c r="A139" s="96" t="s">
        <v>1917</v>
      </c>
    </row>
    <row r="140" spans="1:1" x14ac:dyDescent="0.2">
      <c r="A140" s="96" t="s">
        <v>1918</v>
      </c>
    </row>
    <row r="141" spans="1:1" x14ac:dyDescent="0.2">
      <c r="A141" s="96" t="s">
        <v>1919</v>
      </c>
    </row>
    <row r="142" spans="1:1" x14ac:dyDescent="0.2">
      <c r="A142" s="96" t="s">
        <v>1920</v>
      </c>
    </row>
    <row r="143" spans="1:1" x14ac:dyDescent="0.2">
      <c r="A143" s="96" t="s">
        <v>1921</v>
      </c>
    </row>
    <row r="144" spans="1:1" x14ac:dyDescent="0.2">
      <c r="A144" s="96" t="s">
        <v>1922</v>
      </c>
    </row>
    <row r="145" spans="1:1" x14ac:dyDescent="0.2">
      <c r="A145" s="96" t="s">
        <v>1923</v>
      </c>
    </row>
    <row r="146" spans="1:1" x14ac:dyDescent="0.2">
      <c r="A146" s="96" t="s">
        <v>1924</v>
      </c>
    </row>
    <row r="147" spans="1:1" x14ac:dyDescent="0.2">
      <c r="A147" s="96" t="s">
        <v>1925</v>
      </c>
    </row>
    <row r="148" spans="1:1" x14ac:dyDescent="0.2">
      <c r="A148" s="96" t="s">
        <v>1926</v>
      </c>
    </row>
    <row r="149" spans="1:1" x14ac:dyDescent="0.2">
      <c r="A149" s="96" t="s">
        <v>1927</v>
      </c>
    </row>
    <row r="150" spans="1:1" x14ac:dyDescent="0.2">
      <c r="A150" s="96" t="s">
        <v>1928</v>
      </c>
    </row>
    <row r="151" spans="1:1" x14ac:dyDescent="0.2">
      <c r="A151" s="96" t="s">
        <v>1929</v>
      </c>
    </row>
    <row r="152" spans="1:1" x14ac:dyDescent="0.2">
      <c r="A152" s="96" t="s">
        <v>1930</v>
      </c>
    </row>
    <row r="153" spans="1:1" x14ac:dyDescent="0.2">
      <c r="A153" s="96" t="s">
        <v>1931</v>
      </c>
    </row>
    <row r="154" spans="1:1" x14ac:dyDescent="0.2">
      <c r="A154" s="96" t="s">
        <v>1932</v>
      </c>
    </row>
    <row r="155" spans="1:1" x14ac:dyDescent="0.2">
      <c r="A155" s="96" t="s">
        <v>1933</v>
      </c>
    </row>
    <row r="156" spans="1:1" ht="15" x14ac:dyDescent="0.25">
      <c r="A156" s="97"/>
    </row>
    <row r="157" spans="1:1" ht="15" x14ac:dyDescent="0.25">
      <c r="A157" s="97"/>
    </row>
    <row r="158" spans="1:1" x14ac:dyDescent="0.2">
      <c r="A158" s="98" t="s">
        <v>1826</v>
      </c>
    </row>
    <row r="159" spans="1:1" x14ac:dyDescent="0.2">
      <c r="A159" s="98" t="s">
        <v>1934</v>
      </c>
    </row>
    <row r="160" spans="1:1" ht="15" x14ac:dyDescent="0.25">
      <c r="A160" s="97"/>
    </row>
    <row r="161" spans="1:1" ht="15" x14ac:dyDescent="0.25">
      <c r="A161" s="97"/>
    </row>
    <row r="162" spans="1:1" x14ac:dyDescent="0.2">
      <c r="A162" s="98" t="s">
        <v>1935</v>
      </c>
    </row>
    <row r="163" spans="1:1" x14ac:dyDescent="0.2">
      <c r="A163" s="98" t="s">
        <v>1936</v>
      </c>
    </row>
    <row r="164" spans="1:1" x14ac:dyDescent="0.2">
      <c r="A164" s="98" t="s">
        <v>1828</v>
      </c>
    </row>
    <row r="165" spans="1:1" x14ac:dyDescent="0.2">
      <c r="A165" s="98" t="s">
        <v>1937</v>
      </c>
    </row>
    <row r="166" spans="1:1" ht="15" x14ac:dyDescent="0.25">
      <c r="A166" s="97"/>
    </row>
    <row r="167" spans="1:1" ht="15" x14ac:dyDescent="0.25">
      <c r="A167" s="97"/>
    </row>
    <row r="168" spans="1:1" x14ac:dyDescent="0.2">
      <c r="A168" s="98" t="s">
        <v>1938</v>
      </c>
    </row>
    <row r="169" spans="1:1" x14ac:dyDescent="0.2">
      <c r="A169" s="98" t="s">
        <v>1939</v>
      </c>
    </row>
    <row r="170" spans="1:1" x14ac:dyDescent="0.2">
      <c r="A170" s="98" t="s">
        <v>1830</v>
      </c>
    </row>
    <row r="171" spans="1:1" x14ac:dyDescent="0.2">
      <c r="A171" s="98" t="s">
        <v>1940</v>
      </c>
    </row>
    <row r="172" spans="1:1" x14ac:dyDescent="0.2">
      <c r="A172" s="98" t="s">
        <v>1941</v>
      </c>
    </row>
    <row r="173" spans="1:1" x14ac:dyDescent="0.2">
      <c r="A173" s="98" t="s">
        <v>1942</v>
      </c>
    </row>
  </sheetData>
  <autoFilter ref="N1:N176"/>
  <mergeCells count="141">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8"/>
    <mergeCell ref="D28:L28"/>
    <mergeCell ref="A22:L22"/>
    <mergeCell ref="B23:C23"/>
    <mergeCell ref="D23:L23"/>
    <mergeCell ref="B24:C24"/>
    <mergeCell ref="D24:L24"/>
    <mergeCell ref="B25:C25"/>
    <mergeCell ref="D25:L25"/>
    <mergeCell ref="B33:C33"/>
    <mergeCell ref="D33:L33"/>
    <mergeCell ref="B34:C34"/>
    <mergeCell ref="D34:L34"/>
    <mergeCell ref="B35:C35"/>
    <mergeCell ref="D35:L35"/>
    <mergeCell ref="B29:C29"/>
    <mergeCell ref="D29:L29"/>
    <mergeCell ref="A30:L30"/>
    <mergeCell ref="B31:C31"/>
    <mergeCell ref="D31:L31"/>
    <mergeCell ref="B32:C32"/>
    <mergeCell ref="D32:L32"/>
    <mergeCell ref="B38:C38"/>
    <mergeCell ref="D38:L38"/>
    <mergeCell ref="A39:L39"/>
    <mergeCell ref="A40:C40"/>
    <mergeCell ref="B41:C41"/>
    <mergeCell ref="B42:C42"/>
    <mergeCell ref="A36:L36"/>
    <mergeCell ref="B37:C37"/>
    <mergeCell ref="D37:E37"/>
    <mergeCell ref="F37:G37"/>
    <mergeCell ref="H37:I37"/>
    <mergeCell ref="J37:L37"/>
    <mergeCell ref="D49:J49"/>
    <mergeCell ref="K49:L49"/>
    <mergeCell ref="B50:C50"/>
    <mergeCell ref="D50:J50"/>
    <mergeCell ref="K50:L50"/>
    <mergeCell ref="B51:C51"/>
    <mergeCell ref="D51:J51"/>
    <mergeCell ref="K51:L51"/>
    <mergeCell ref="B43:C43"/>
    <mergeCell ref="B44:C44"/>
    <mergeCell ref="B45:C45"/>
    <mergeCell ref="A46:L46"/>
    <mergeCell ref="A47:A51"/>
    <mergeCell ref="B47:L47"/>
    <mergeCell ref="B48:C48"/>
    <mergeCell ref="D48:J48"/>
    <mergeCell ref="K48:L48"/>
    <mergeCell ref="B49:C49"/>
    <mergeCell ref="E56:F56"/>
    <mergeCell ref="G56:H56"/>
    <mergeCell ref="K56:L56"/>
    <mergeCell ref="B57:D57"/>
    <mergeCell ref="E57:F57"/>
    <mergeCell ref="G57:H57"/>
    <mergeCell ref="K57:L57"/>
    <mergeCell ref="A52:L52"/>
    <mergeCell ref="A53:A63"/>
    <mergeCell ref="B53:L53"/>
    <mergeCell ref="B54:D54"/>
    <mergeCell ref="E54:F54"/>
    <mergeCell ref="G54:H54"/>
    <mergeCell ref="I54:J54"/>
    <mergeCell ref="K54:L54"/>
    <mergeCell ref="B55:D55"/>
    <mergeCell ref="B56:D56"/>
    <mergeCell ref="B60:D60"/>
    <mergeCell ref="E60:F60"/>
    <mergeCell ref="G60:H60"/>
    <mergeCell ref="K60:L60"/>
    <mergeCell ref="B61:D61"/>
    <mergeCell ref="E61:F61"/>
    <mergeCell ref="G61:H61"/>
    <mergeCell ref="K61:L61"/>
    <mergeCell ref="B58:D58"/>
    <mergeCell ref="E58:F58"/>
    <mergeCell ref="G58:H58"/>
    <mergeCell ref="K58:L58"/>
    <mergeCell ref="B59:D59"/>
    <mergeCell ref="E59:F59"/>
    <mergeCell ref="G59:H59"/>
    <mergeCell ref="K59:L59"/>
    <mergeCell ref="A64:L64"/>
    <mergeCell ref="B65:C65"/>
    <mergeCell ref="D65:L65"/>
    <mergeCell ref="B62:D62"/>
    <mergeCell ref="E62:F62"/>
    <mergeCell ref="G62:H62"/>
    <mergeCell ref="K62:L62"/>
    <mergeCell ref="B63:D63"/>
    <mergeCell ref="E63:F63"/>
    <mergeCell ref="G63:H63"/>
    <mergeCell ref="K63:L63"/>
  </mergeCells>
  <conditionalFormatting sqref="D24:D26">
    <cfRule type="containsText" dxfId="9" priority="4" stopIfTrue="1" operator="containsText" text="wybierz">
      <formula>NOT(ISERROR(SEARCH("wybierz",D24)))</formula>
    </cfRule>
  </conditionalFormatting>
  <conditionalFormatting sqref="D27">
    <cfRule type="containsText" dxfId="8" priority="3" stopIfTrue="1" operator="containsText" text="wybierz">
      <formula>NOT(ISERROR(SEARCH("wybierz",D27)))</formula>
    </cfRule>
  </conditionalFormatting>
  <conditionalFormatting sqref="D28">
    <cfRule type="containsText" dxfId="7" priority="2" stopIfTrue="1" operator="containsText" text="wybierz">
      <formula>NOT(ISERROR(SEARCH("wybierz",D28)))</formula>
    </cfRule>
  </conditionalFormatting>
  <conditionalFormatting sqref="F37:G37">
    <cfRule type="containsText" dxfId="6" priority="1" stopIfTrue="1" operator="containsText" text="wybierz">
      <formula>NOT(ISERROR(SEARCH("wybierz",F37)))</formula>
    </cfRule>
  </conditionalFormatting>
  <dataValidations count="7">
    <dataValidation type="list" allowBlank="1" showInputMessage="1" showErrorMessage="1" sqref="D20:L20">
      <formula1>$A$113:$A$116</formula1>
    </dataValidation>
    <dataValidation type="list" allowBlank="1" showInputMessage="1" showErrorMessage="1" prompt="wybierz Program z listy" sqref="E12:L12">
      <formula1>$A$93:$A$110</formula1>
    </dataValidation>
    <dataValidation type="list" allowBlank="1" showInputMessage="1" showErrorMessage="1" prompt="wybierz PI z listy" sqref="D25:L25">
      <formula1>$A$168:$A$173</formula1>
    </dataValidation>
    <dataValidation allowBlank="1" showInputMessage="1" showErrorMessage="1" prompt="zgodnie z właściwym PO" sqref="E13:L15"/>
    <dataValidation type="list" allowBlank="1" showInputMessage="1" showErrorMessage="1" prompt="wybierz narzędzie PP" sqref="D21:L21">
      <formula1>$A$119:$A$155</formula1>
    </dataValidation>
    <dataValidation type="list" allowBlank="1" showInputMessage="1" showErrorMessage="1" prompt="wybierz fundusz" sqref="D23:L23">
      <formula1>$A$158:$A$159</formula1>
    </dataValidation>
    <dataValidation type="list" allowBlank="1" showInputMessage="1" showErrorMessage="1" prompt="wybierz Cel Tematyczny" sqref="D24:L24">
      <formula1>$A$162:$A$165</formula1>
    </dataValidation>
  </dataValidations>
  <pageMargins left="0.25" right="0.25" top="0.75" bottom="0.75" header="0.3" footer="0.3"/>
  <pageSetup paperSize="9" orientation="landscape" r:id="rId1"/>
  <headerFooter>
    <oddHeader>&amp;CZałącznik 1</oddHead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P174"/>
  <sheetViews>
    <sheetView view="pageBreakPreview" zoomScale="70" zoomScaleNormal="100" zoomScaleSheetLayoutView="70" workbookViewId="0">
      <selection activeCell="A3" sqref="A3:L3"/>
    </sheetView>
  </sheetViews>
  <sheetFormatPr defaultRowHeight="12.75" outlineLevelRow="1" x14ac:dyDescent="0.2"/>
  <cols>
    <col min="1" max="1" width="5.140625" style="99" customWidth="1"/>
    <col min="2" max="2" width="9.140625" style="99"/>
    <col min="3" max="3" width="18.5703125" style="99" customWidth="1"/>
    <col min="4" max="5" width="9.7109375" style="99" customWidth="1"/>
    <col min="6" max="6" width="14" style="99" customWidth="1"/>
    <col min="7" max="11" width="9.7109375" style="99" customWidth="1"/>
    <col min="12" max="12" width="12.5703125" style="99" customWidth="1"/>
    <col min="13" max="13" width="9.140625" style="99"/>
    <col min="14" max="14" width="0" style="99" hidden="1" customWidth="1"/>
    <col min="15" max="15" width="9.140625" style="99"/>
    <col min="16" max="16" width="13.140625" style="99" bestFit="1" customWidth="1"/>
    <col min="17" max="16384" width="9.140625" style="99"/>
  </cols>
  <sheetData>
    <row r="1" spans="1:14" ht="41.25" customHeight="1" x14ac:dyDescent="0.2">
      <c r="A1" s="606" t="s">
        <v>1802</v>
      </c>
      <c r="B1" s="607"/>
      <c r="C1" s="607"/>
      <c r="D1" s="607"/>
      <c r="E1" s="607"/>
      <c r="F1" s="607"/>
      <c r="G1" s="607"/>
      <c r="H1" s="607"/>
      <c r="I1" s="607"/>
      <c r="J1" s="607"/>
      <c r="K1" s="607"/>
      <c r="L1" s="608"/>
      <c r="N1" s="99" t="s">
        <v>1803</v>
      </c>
    </row>
    <row r="2" spans="1:14" ht="30" customHeight="1" thickBot="1" x14ac:dyDescent="0.25">
      <c r="A2" s="100">
        <v>1</v>
      </c>
      <c r="B2" s="609" t="s">
        <v>1804</v>
      </c>
      <c r="C2" s="609"/>
      <c r="D2" s="609"/>
      <c r="E2" s="610"/>
      <c r="F2" s="611" t="s">
        <v>2323</v>
      </c>
      <c r="G2" s="611"/>
      <c r="H2" s="611"/>
      <c r="I2" s="611"/>
      <c r="J2" s="611"/>
      <c r="K2" s="611"/>
      <c r="L2" s="612"/>
      <c r="N2" s="99" t="s">
        <v>1805</v>
      </c>
    </row>
    <row r="3" spans="1:14" ht="15" customHeight="1" thickBot="1" x14ac:dyDescent="0.25">
      <c r="A3" s="594"/>
      <c r="B3" s="595"/>
      <c r="C3" s="595"/>
      <c r="D3" s="595"/>
      <c r="E3" s="595"/>
      <c r="F3" s="595"/>
      <c r="G3" s="595"/>
      <c r="H3" s="595"/>
      <c r="I3" s="595"/>
      <c r="J3" s="595"/>
      <c r="K3" s="595"/>
      <c r="L3" s="596"/>
    </row>
    <row r="4" spans="1:14" ht="30" customHeight="1" x14ac:dyDescent="0.25">
      <c r="A4" s="569" t="s">
        <v>0</v>
      </c>
      <c r="B4" s="570"/>
      <c r="C4" s="570"/>
      <c r="D4" s="570"/>
      <c r="E4" s="570"/>
      <c r="F4" s="570"/>
      <c r="G4" s="570"/>
      <c r="H4" s="570"/>
      <c r="I4" s="570"/>
      <c r="J4" s="570"/>
      <c r="K4" s="613"/>
      <c r="L4" s="614"/>
    </row>
    <row r="5" spans="1:14" ht="30" customHeight="1" x14ac:dyDescent="0.2">
      <c r="A5" s="118">
        <v>2</v>
      </c>
      <c r="B5" s="577" t="s">
        <v>1806</v>
      </c>
      <c r="C5" s="577"/>
      <c r="D5" s="577"/>
      <c r="E5" s="615" t="s">
        <v>2295</v>
      </c>
      <c r="F5" s="615"/>
      <c r="G5" s="615"/>
      <c r="H5" s="615"/>
      <c r="I5" s="615"/>
      <c r="J5" s="615"/>
      <c r="K5" s="615"/>
      <c r="L5" s="616"/>
      <c r="N5" s="99" t="s">
        <v>1807</v>
      </c>
    </row>
    <row r="6" spans="1:14" ht="30" customHeight="1" x14ac:dyDescent="0.2">
      <c r="A6" s="590">
        <v>3</v>
      </c>
      <c r="B6" s="577" t="s">
        <v>1808</v>
      </c>
      <c r="C6" s="577"/>
      <c r="D6" s="577"/>
      <c r="E6" s="615" t="s">
        <v>2296</v>
      </c>
      <c r="F6" s="615"/>
      <c r="G6" s="615"/>
      <c r="H6" s="615"/>
      <c r="I6" s="615"/>
      <c r="J6" s="615"/>
      <c r="K6" s="615"/>
      <c r="L6" s="616"/>
      <c r="N6" s="99" t="s">
        <v>1809</v>
      </c>
    </row>
    <row r="7" spans="1:14" ht="30" customHeight="1" x14ac:dyDescent="0.2">
      <c r="A7" s="590"/>
      <c r="B7" s="577"/>
      <c r="C7" s="577"/>
      <c r="D7" s="577"/>
      <c r="E7" s="101" t="s">
        <v>1810</v>
      </c>
      <c r="F7" s="593" t="s">
        <v>2275</v>
      </c>
      <c r="G7" s="593"/>
      <c r="H7" s="593"/>
      <c r="I7" s="101" t="s">
        <v>1811</v>
      </c>
      <c r="J7" s="587" t="s">
        <v>2276</v>
      </c>
      <c r="K7" s="588"/>
      <c r="L7" s="589"/>
    </row>
    <row r="8" spans="1:14" ht="30" hidden="1" customHeight="1" outlineLevel="1" x14ac:dyDescent="0.2">
      <c r="A8" s="597" t="s">
        <v>2029</v>
      </c>
      <c r="B8" s="598" t="s">
        <v>2030</v>
      </c>
      <c r="C8" s="598"/>
      <c r="D8" s="598"/>
      <c r="E8" s="549" t="s">
        <v>2031</v>
      </c>
      <c r="F8" s="549"/>
      <c r="G8" s="593" t="s">
        <v>118</v>
      </c>
      <c r="H8" s="593"/>
      <c r="I8" s="593"/>
      <c r="J8" s="593"/>
      <c r="K8" s="593"/>
      <c r="L8" s="792"/>
      <c r="N8" s="99" t="s">
        <v>2032</v>
      </c>
    </row>
    <row r="9" spans="1:14" ht="30" hidden="1" customHeight="1" outlineLevel="1" x14ac:dyDescent="0.2">
      <c r="A9" s="597"/>
      <c r="B9" s="598"/>
      <c r="C9" s="598"/>
      <c r="D9" s="598"/>
      <c r="E9" s="133" t="s">
        <v>1810</v>
      </c>
      <c r="F9" s="593" t="s">
        <v>2275</v>
      </c>
      <c r="G9" s="593"/>
      <c r="H9" s="593"/>
      <c r="I9" s="133" t="s">
        <v>2033</v>
      </c>
      <c r="J9" s="587" t="s">
        <v>2275</v>
      </c>
      <c r="K9" s="588"/>
      <c r="L9" s="589"/>
    </row>
    <row r="10" spans="1:14" ht="30" customHeight="1" collapsed="1" x14ac:dyDescent="0.2">
      <c r="A10" s="590">
        <v>4</v>
      </c>
      <c r="B10" s="577" t="s">
        <v>1812</v>
      </c>
      <c r="C10" s="577"/>
      <c r="D10" s="577"/>
      <c r="E10" s="615" t="s">
        <v>1813</v>
      </c>
      <c r="F10" s="615"/>
      <c r="G10" s="615"/>
      <c r="H10" s="615"/>
      <c r="I10" s="615"/>
      <c r="J10" s="615"/>
      <c r="K10" s="615"/>
      <c r="L10" s="616"/>
      <c r="N10" s="99" t="s">
        <v>1805</v>
      </c>
    </row>
    <row r="11" spans="1:14" ht="30" customHeight="1" x14ac:dyDescent="0.2">
      <c r="A11" s="590"/>
      <c r="B11" s="577"/>
      <c r="C11" s="577"/>
      <c r="D11" s="577"/>
      <c r="E11" s="101" t="s">
        <v>1810</v>
      </c>
      <c r="F11" s="593"/>
      <c r="G11" s="593"/>
      <c r="H11" s="593"/>
      <c r="I11" s="101" t="s">
        <v>1811</v>
      </c>
      <c r="J11" s="587"/>
      <c r="K11" s="588"/>
      <c r="L11" s="589"/>
    </row>
    <row r="12" spans="1:14" ht="30" customHeight="1" x14ac:dyDescent="0.2">
      <c r="A12" s="118">
        <v>5</v>
      </c>
      <c r="B12" s="577" t="s">
        <v>11</v>
      </c>
      <c r="C12" s="577"/>
      <c r="D12" s="577"/>
      <c r="E12" s="601" t="s">
        <v>14</v>
      </c>
      <c r="F12" s="601"/>
      <c r="G12" s="601"/>
      <c r="H12" s="601"/>
      <c r="I12" s="601"/>
      <c r="J12" s="601"/>
      <c r="K12" s="602"/>
      <c r="L12" s="603"/>
      <c r="N12" s="99" t="s">
        <v>1805</v>
      </c>
    </row>
    <row r="13" spans="1:14" ht="33" customHeight="1" x14ac:dyDescent="0.2">
      <c r="A13" s="118">
        <v>6</v>
      </c>
      <c r="B13" s="577" t="s">
        <v>1815</v>
      </c>
      <c r="C13" s="577"/>
      <c r="D13" s="577"/>
      <c r="E13" s="604" t="s">
        <v>1816</v>
      </c>
      <c r="F13" s="604"/>
      <c r="G13" s="604"/>
      <c r="H13" s="604"/>
      <c r="I13" s="604"/>
      <c r="J13" s="604"/>
      <c r="K13" s="604"/>
      <c r="L13" s="605"/>
      <c r="N13" s="99" t="s">
        <v>1805</v>
      </c>
    </row>
    <row r="14" spans="1:14" ht="30" customHeight="1" x14ac:dyDescent="0.2">
      <c r="A14" s="118">
        <v>7</v>
      </c>
      <c r="B14" s="577" t="s">
        <v>1817</v>
      </c>
      <c r="C14" s="577"/>
      <c r="D14" s="577"/>
      <c r="E14" s="585" t="s">
        <v>1818</v>
      </c>
      <c r="F14" s="585"/>
      <c r="G14" s="585"/>
      <c r="H14" s="585"/>
      <c r="I14" s="585"/>
      <c r="J14" s="585"/>
      <c r="K14" s="585"/>
      <c r="L14" s="586"/>
      <c r="N14" s="99" t="s">
        <v>1805</v>
      </c>
    </row>
    <row r="15" spans="1:14" ht="30" customHeight="1" x14ac:dyDescent="0.2">
      <c r="A15" s="118">
        <v>8</v>
      </c>
      <c r="B15" s="577" t="s">
        <v>1819</v>
      </c>
      <c r="C15" s="577"/>
      <c r="D15" s="577"/>
      <c r="E15" s="578" t="s">
        <v>1814</v>
      </c>
      <c r="F15" s="578"/>
      <c r="G15" s="578"/>
      <c r="H15" s="578"/>
      <c r="I15" s="578"/>
      <c r="J15" s="578"/>
      <c r="K15" s="578"/>
      <c r="L15" s="579"/>
      <c r="N15" s="99" t="s">
        <v>1805</v>
      </c>
    </row>
    <row r="16" spans="1:14" ht="54.75" customHeight="1" thickBot="1" x14ac:dyDescent="0.25">
      <c r="A16" s="118">
        <v>9</v>
      </c>
      <c r="B16" s="577" t="s">
        <v>2</v>
      </c>
      <c r="C16" s="577"/>
      <c r="D16" s="577"/>
      <c r="E16" s="580" t="s">
        <v>2035</v>
      </c>
      <c r="F16" s="580"/>
      <c r="G16" s="580"/>
      <c r="H16" s="580"/>
      <c r="I16" s="580"/>
      <c r="J16" s="580"/>
      <c r="K16" s="580"/>
      <c r="L16" s="581"/>
      <c r="N16" s="99" t="s">
        <v>1805</v>
      </c>
    </row>
    <row r="17" spans="1:14" ht="39" hidden="1" customHeight="1" outlineLevel="1" thickBot="1" x14ac:dyDescent="0.25">
      <c r="A17" s="134" t="s">
        <v>2036</v>
      </c>
      <c r="B17" s="582" t="s">
        <v>2037</v>
      </c>
      <c r="C17" s="582"/>
      <c r="D17" s="582"/>
      <c r="E17" s="583" t="s">
        <v>2297</v>
      </c>
      <c r="F17" s="583"/>
      <c r="G17" s="583"/>
      <c r="H17" s="583"/>
      <c r="I17" s="583"/>
      <c r="J17" s="583"/>
      <c r="K17" s="583"/>
      <c r="L17" s="584"/>
      <c r="N17" s="99" t="s">
        <v>2039</v>
      </c>
    </row>
    <row r="18" spans="1:14" ht="15" customHeight="1" collapsed="1" thickBot="1" x14ac:dyDescent="0.25">
      <c r="A18" s="594"/>
      <c r="B18" s="595"/>
      <c r="C18" s="595"/>
      <c r="D18" s="595"/>
      <c r="E18" s="595"/>
      <c r="F18" s="595"/>
      <c r="G18" s="595"/>
      <c r="H18" s="595"/>
      <c r="I18" s="595"/>
      <c r="J18" s="595"/>
      <c r="K18" s="595"/>
      <c r="L18" s="596"/>
    </row>
    <row r="19" spans="1:14" ht="30" customHeight="1" x14ac:dyDescent="0.2">
      <c r="A19" s="569" t="s">
        <v>1820</v>
      </c>
      <c r="B19" s="570"/>
      <c r="C19" s="570"/>
      <c r="D19" s="570"/>
      <c r="E19" s="570"/>
      <c r="F19" s="570"/>
      <c r="G19" s="570"/>
      <c r="H19" s="570"/>
      <c r="I19" s="570"/>
      <c r="J19" s="570"/>
      <c r="K19" s="570"/>
      <c r="L19" s="571"/>
    </row>
    <row r="20" spans="1:14" ht="41.25" customHeight="1" x14ac:dyDescent="0.2">
      <c r="A20" s="118">
        <v>10</v>
      </c>
      <c r="B20" s="546" t="s">
        <v>1821</v>
      </c>
      <c r="C20" s="546"/>
      <c r="D20" s="572" t="s">
        <v>1896</v>
      </c>
      <c r="E20" s="572"/>
      <c r="F20" s="572"/>
      <c r="G20" s="572"/>
      <c r="H20" s="572"/>
      <c r="I20" s="572"/>
      <c r="J20" s="572"/>
      <c r="K20" s="572"/>
      <c r="L20" s="573"/>
      <c r="N20" s="99" t="s">
        <v>1805</v>
      </c>
    </row>
    <row r="21" spans="1:14" ht="40.5" customHeight="1" thickBot="1" x14ac:dyDescent="0.25">
      <c r="A21" s="127">
        <v>11</v>
      </c>
      <c r="B21" s="574" t="s">
        <v>1823</v>
      </c>
      <c r="C21" s="574"/>
      <c r="D21" s="575" t="s">
        <v>1911</v>
      </c>
      <c r="E21" s="575"/>
      <c r="F21" s="575"/>
      <c r="G21" s="575"/>
      <c r="H21" s="575"/>
      <c r="I21" s="575"/>
      <c r="J21" s="575"/>
      <c r="K21" s="575"/>
      <c r="L21" s="576"/>
      <c r="N21" s="99" t="s">
        <v>1805</v>
      </c>
    </row>
    <row r="22" spans="1:14" ht="15" customHeight="1" thickBot="1" x14ac:dyDescent="0.25">
      <c r="A22" s="508"/>
      <c r="B22" s="508"/>
      <c r="C22" s="508"/>
      <c r="D22" s="508"/>
      <c r="E22" s="508"/>
      <c r="F22" s="508"/>
      <c r="G22" s="508"/>
      <c r="H22" s="508"/>
      <c r="I22" s="508"/>
      <c r="J22" s="508"/>
      <c r="K22" s="508"/>
      <c r="L22" s="508"/>
    </row>
    <row r="23" spans="1:14" ht="30" customHeight="1" x14ac:dyDescent="0.2">
      <c r="A23" s="121">
        <v>12</v>
      </c>
      <c r="B23" s="566" t="s">
        <v>1825</v>
      </c>
      <c r="C23" s="566"/>
      <c r="D23" s="567" t="s">
        <v>1826</v>
      </c>
      <c r="E23" s="567"/>
      <c r="F23" s="567"/>
      <c r="G23" s="567"/>
      <c r="H23" s="567"/>
      <c r="I23" s="567"/>
      <c r="J23" s="567"/>
      <c r="K23" s="567"/>
      <c r="L23" s="568"/>
      <c r="N23" s="99" t="s">
        <v>1805</v>
      </c>
    </row>
    <row r="24" spans="1:14" ht="30" customHeight="1" x14ac:dyDescent="0.2">
      <c r="A24" s="122">
        <v>13</v>
      </c>
      <c r="B24" s="546" t="s">
        <v>1827</v>
      </c>
      <c r="C24" s="546"/>
      <c r="D24" s="560" t="s">
        <v>1828</v>
      </c>
      <c r="E24" s="560"/>
      <c r="F24" s="560"/>
      <c r="G24" s="560"/>
      <c r="H24" s="560"/>
      <c r="I24" s="560"/>
      <c r="J24" s="560"/>
      <c r="K24" s="560"/>
      <c r="L24" s="561"/>
      <c r="N24" s="99" t="s">
        <v>1805</v>
      </c>
    </row>
    <row r="25" spans="1:14" ht="63" customHeight="1" x14ac:dyDescent="0.2">
      <c r="A25" s="122">
        <v>14</v>
      </c>
      <c r="B25" s="546" t="s">
        <v>1829</v>
      </c>
      <c r="C25" s="546"/>
      <c r="D25" s="560" t="s">
        <v>1830</v>
      </c>
      <c r="E25" s="560"/>
      <c r="F25" s="560"/>
      <c r="G25" s="560"/>
      <c r="H25" s="560"/>
      <c r="I25" s="560"/>
      <c r="J25" s="560"/>
      <c r="K25" s="560"/>
      <c r="L25" s="561"/>
      <c r="N25" s="99" t="s">
        <v>1805</v>
      </c>
    </row>
    <row r="26" spans="1:14" ht="130.5" customHeight="1" x14ac:dyDescent="0.2">
      <c r="A26" s="122">
        <v>15</v>
      </c>
      <c r="B26" s="546" t="s">
        <v>1831</v>
      </c>
      <c r="C26" s="546"/>
      <c r="D26" s="560" t="s">
        <v>2298</v>
      </c>
      <c r="E26" s="560"/>
      <c r="F26" s="560"/>
      <c r="G26" s="560"/>
      <c r="H26" s="560"/>
      <c r="I26" s="560"/>
      <c r="J26" s="560"/>
      <c r="K26" s="560"/>
      <c r="L26" s="561"/>
      <c r="N26" s="99" t="s">
        <v>1805</v>
      </c>
    </row>
    <row r="27" spans="1:14" ht="408.75" customHeight="1" x14ac:dyDescent="0.2">
      <c r="A27" s="122">
        <v>16</v>
      </c>
      <c r="B27" s="546" t="s">
        <v>1832</v>
      </c>
      <c r="C27" s="546"/>
      <c r="D27" s="833" t="s">
        <v>2299</v>
      </c>
      <c r="E27" s="833"/>
      <c r="F27" s="833"/>
      <c r="G27" s="833"/>
      <c r="H27" s="833"/>
      <c r="I27" s="833"/>
      <c r="J27" s="833"/>
      <c r="K27" s="833"/>
      <c r="L27" s="834"/>
      <c r="N27" s="99" t="s">
        <v>1833</v>
      </c>
    </row>
    <row r="28" spans="1:14" ht="303.75" customHeight="1" x14ac:dyDescent="0.2">
      <c r="A28" s="122">
        <v>17</v>
      </c>
      <c r="B28" s="564" t="s">
        <v>1834</v>
      </c>
      <c r="C28" s="565"/>
      <c r="D28" s="833" t="s">
        <v>2300</v>
      </c>
      <c r="E28" s="833"/>
      <c r="F28" s="833"/>
      <c r="G28" s="833"/>
      <c r="H28" s="833"/>
      <c r="I28" s="833"/>
      <c r="J28" s="833"/>
      <c r="K28" s="833"/>
      <c r="L28" s="834"/>
      <c r="N28" s="99" t="s">
        <v>1805</v>
      </c>
    </row>
    <row r="29" spans="1:14" ht="114.75" customHeight="1" thickBot="1" x14ac:dyDescent="0.25">
      <c r="A29" s="127">
        <v>18</v>
      </c>
      <c r="B29" s="525" t="s">
        <v>1835</v>
      </c>
      <c r="C29" s="525"/>
      <c r="D29" s="555" t="s">
        <v>2301</v>
      </c>
      <c r="E29" s="555"/>
      <c r="F29" s="555"/>
      <c r="G29" s="555"/>
      <c r="H29" s="555"/>
      <c r="I29" s="555"/>
      <c r="J29" s="555"/>
      <c r="K29" s="555"/>
      <c r="L29" s="556"/>
      <c r="N29" s="99" t="s">
        <v>1805</v>
      </c>
    </row>
    <row r="30" spans="1:14" ht="15.75" customHeight="1" thickBot="1" x14ac:dyDescent="0.25">
      <c r="A30" s="508"/>
      <c r="B30" s="508"/>
      <c r="C30" s="508"/>
      <c r="D30" s="508"/>
      <c r="E30" s="508"/>
      <c r="F30" s="508"/>
      <c r="G30" s="508"/>
      <c r="H30" s="508"/>
      <c r="I30" s="508"/>
      <c r="J30" s="508"/>
      <c r="K30" s="508"/>
      <c r="L30" s="508"/>
    </row>
    <row r="31" spans="1:14" ht="75.75" customHeight="1" x14ac:dyDescent="0.2">
      <c r="A31" s="121">
        <v>19</v>
      </c>
      <c r="B31" s="557" t="s">
        <v>1836</v>
      </c>
      <c r="C31" s="557"/>
      <c r="D31" s="831" t="s">
        <v>2302</v>
      </c>
      <c r="E31" s="831"/>
      <c r="F31" s="831"/>
      <c r="G31" s="831"/>
      <c r="H31" s="831"/>
      <c r="I31" s="831"/>
      <c r="J31" s="831"/>
      <c r="K31" s="831"/>
      <c r="L31" s="832"/>
      <c r="N31" s="99" t="s">
        <v>1805</v>
      </c>
    </row>
    <row r="32" spans="1:14" ht="273.75" customHeight="1" x14ac:dyDescent="0.2">
      <c r="A32" s="122">
        <v>20</v>
      </c>
      <c r="B32" s="524" t="s">
        <v>1837</v>
      </c>
      <c r="C32" s="524"/>
      <c r="D32" s="778" t="s">
        <v>2303</v>
      </c>
      <c r="E32" s="778"/>
      <c r="F32" s="778"/>
      <c r="G32" s="778"/>
      <c r="H32" s="778"/>
      <c r="I32" s="778"/>
      <c r="J32" s="778"/>
      <c r="K32" s="778"/>
      <c r="L32" s="779"/>
      <c r="N32" s="99" t="s">
        <v>1838</v>
      </c>
    </row>
    <row r="33" spans="1:16" ht="249" customHeight="1" thickBot="1" x14ac:dyDescent="0.25">
      <c r="A33" s="122">
        <v>21</v>
      </c>
      <c r="B33" s="546" t="s">
        <v>1839</v>
      </c>
      <c r="C33" s="546"/>
      <c r="D33" s="1236" t="s">
        <v>2304</v>
      </c>
      <c r="E33" s="1236"/>
      <c r="F33" s="1236"/>
      <c r="G33" s="1236"/>
      <c r="H33" s="1236"/>
      <c r="I33" s="1236"/>
      <c r="J33" s="1236"/>
      <c r="K33" s="1236"/>
      <c r="L33" s="1237"/>
      <c r="N33" s="99" t="s">
        <v>1805</v>
      </c>
    </row>
    <row r="34" spans="1:16" ht="162" hidden="1" customHeight="1" outlineLevel="1" x14ac:dyDescent="0.2">
      <c r="A34" s="135" t="s">
        <v>2047</v>
      </c>
      <c r="B34" s="549" t="s">
        <v>2048</v>
      </c>
      <c r="C34" s="549"/>
      <c r="D34" s="572" t="s">
        <v>2305</v>
      </c>
      <c r="E34" s="572"/>
      <c r="F34" s="572"/>
      <c r="G34" s="572"/>
      <c r="H34" s="572"/>
      <c r="I34" s="572"/>
      <c r="J34" s="572"/>
      <c r="K34" s="572"/>
      <c r="L34" s="573"/>
      <c r="N34" s="99" t="s">
        <v>2050</v>
      </c>
    </row>
    <row r="35" spans="1:16" ht="84.75" hidden="1" customHeight="1" outlineLevel="1" thickBot="1" x14ac:dyDescent="0.25">
      <c r="A35" s="136" t="s">
        <v>2051</v>
      </c>
      <c r="B35" s="552" t="s">
        <v>2052</v>
      </c>
      <c r="C35" s="552"/>
      <c r="D35" s="575" t="s">
        <v>2306</v>
      </c>
      <c r="E35" s="575"/>
      <c r="F35" s="575"/>
      <c r="G35" s="575"/>
      <c r="H35" s="575"/>
      <c r="I35" s="575"/>
      <c r="J35" s="575"/>
      <c r="K35" s="575"/>
      <c r="L35" s="576"/>
      <c r="N35" s="99" t="s">
        <v>2054</v>
      </c>
    </row>
    <row r="36" spans="1:16" ht="13.5" collapsed="1" thickBot="1" x14ac:dyDescent="0.25">
      <c r="A36" s="508"/>
      <c r="B36" s="508"/>
      <c r="C36" s="508"/>
      <c r="D36" s="508"/>
      <c r="E36" s="508"/>
      <c r="F36" s="508"/>
      <c r="G36" s="508"/>
      <c r="H36" s="508"/>
      <c r="I36" s="508"/>
      <c r="J36" s="508"/>
      <c r="K36" s="508"/>
      <c r="L36" s="508"/>
    </row>
    <row r="37" spans="1:16" ht="60" customHeight="1" x14ac:dyDescent="0.2">
      <c r="A37" s="113">
        <v>22</v>
      </c>
      <c r="B37" s="537" t="s">
        <v>1944</v>
      </c>
      <c r="C37" s="537"/>
      <c r="D37" s="538" t="s">
        <v>1945</v>
      </c>
      <c r="E37" s="538"/>
      <c r="F37" s="539" t="s">
        <v>1943</v>
      </c>
      <c r="G37" s="540"/>
      <c r="H37" s="541" t="s">
        <v>1946</v>
      </c>
      <c r="I37" s="542"/>
      <c r="J37" s="543" t="s">
        <v>2219</v>
      </c>
      <c r="K37" s="544"/>
      <c r="L37" s="545"/>
      <c r="N37" s="99" t="s">
        <v>1840</v>
      </c>
    </row>
    <row r="38" spans="1:16" ht="60" customHeight="1" thickBot="1" x14ac:dyDescent="0.25">
      <c r="A38" s="127">
        <v>23</v>
      </c>
      <c r="B38" s="532" t="s">
        <v>1947</v>
      </c>
      <c r="C38" s="533"/>
      <c r="D38" s="534" t="s">
        <v>2056</v>
      </c>
      <c r="E38" s="534"/>
      <c r="F38" s="534"/>
      <c r="G38" s="534"/>
      <c r="H38" s="534"/>
      <c r="I38" s="534"/>
      <c r="J38" s="534"/>
      <c r="K38" s="534"/>
      <c r="L38" s="535"/>
      <c r="N38" s="99" t="s">
        <v>1841</v>
      </c>
    </row>
    <row r="39" spans="1:16" ht="15" customHeight="1" thickBot="1" x14ac:dyDescent="0.25">
      <c r="A39" s="508"/>
      <c r="B39" s="508"/>
      <c r="C39" s="508"/>
      <c r="D39" s="508"/>
      <c r="E39" s="508"/>
      <c r="F39" s="508"/>
      <c r="G39" s="508"/>
      <c r="H39" s="508"/>
      <c r="I39" s="508"/>
      <c r="J39" s="508"/>
      <c r="K39" s="508"/>
      <c r="L39" s="508"/>
    </row>
    <row r="40" spans="1:16" ht="30" customHeight="1" x14ac:dyDescent="0.2">
      <c r="A40" s="536" t="s">
        <v>1842</v>
      </c>
      <c r="B40" s="527"/>
      <c r="C40" s="527"/>
      <c r="D40" s="85" t="s">
        <v>1843</v>
      </c>
      <c r="E40" s="85">
        <v>2017</v>
      </c>
      <c r="F40" s="85">
        <v>2018</v>
      </c>
      <c r="G40" s="85">
        <v>2019</v>
      </c>
      <c r="H40" s="85">
        <v>2020</v>
      </c>
      <c r="I40" s="85">
        <v>2021</v>
      </c>
      <c r="J40" s="85">
        <v>2022</v>
      </c>
      <c r="K40" s="85">
        <v>2023</v>
      </c>
      <c r="L40" s="86" t="s">
        <v>1844</v>
      </c>
    </row>
    <row r="41" spans="1:16" ht="45" customHeight="1" x14ac:dyDescent="0.2">
      <c r="A41" s="122">
        <v>24</v>
      </c>
      <c r="B41" s="524" t="s">
        <v>1845</v>
      </c>
      <c r="C41" s="524"/>
      <c r="D41" s="312">
        <v>0</v>
      </c>
      <c r="E41" s="190">
        <v>192000</v>
      </c>
      <c r="F41" s="111">
        <v>1131166</v>
      </c>
      <c r="G41" s="312">
        <v>0</v>
      </c>
      <c r="H41" s="312">
        <v>0</v>
      </c>
      <c r="I41" s="312">
        <v>0</v>
      </c>
      <c r="J41" s="312">
        <v>0</v>
      </c>
      <c r="K41" s="312">
        <v>0</v>
      </c>
      <c r="L41" s="338">
        <f>SUM(D41:K41)</f>
        <v>1323166</v>
      </c>
      <c r="N41" s="99" t="s">
        <v>1846</v>
      </c>
      <c r="P41" s="273"/>
    </row>
    <row r="42" spans="1:16" ht="45" customHeight="1" x14ac:dyDescent="0.2">
      <c r="A42" s="122">
        <v>25</v>
      </c>
      <c r="B42" s="524" t="s">
        <v>1847</v>
      </c>
      <c r="C42" s="524"/>
      <c r="D42" s="312">
        <v>0</v>
      </c>
      <c r="E42" s="312">
        <v>0</v>
      </c>
      <c r="F42" s="111">
        <v>1131166</v>
      </c>
      <c r="G42" s="312">
        <v>0</v>
      </c>
      <c r="H42" s="312">
        <v>0</v>
      </c>
      <c r="I42" s="312">
        <v>0</v>
      </c>
      <c r="J42" s="312">
        <v>0</v>
      </c>
      <c r="K42" s="312">
        <v>0</v>
      </c>
      <c r="L42" s="338">
        <f>SUM(D42:K42)</f>
        <v>1131166</v>
      </c>
      <c r="N42" s="99" t="s">
        <v>1848</v>
      </c>
    </row>
    <row r="43" spans="1:16" ht="45" hidden="1" customHeight="1" outlineLevel="1" x14ac:dyDescent="0.2">
      <c r="A43" s="137" t="s">
        <v>2057</v>
      </c>
      <c r="B43" s="523" t="s">
        <v>2058</v>
      </c>
      <c r="C43" s="523"/>
      <c r="D43" s="312">
        <v>0</v>
      </c>
      <c r="E43" s="312">
        <v>0</v>
      </c>
      <c r="F43" s="111">
        <v>1131166</v>
      </c>
      <c r="G43" s="312"/>
      <c r="H43" s="312"/>
      <c r="I43" s="312"/>
      <c r="J43" s="312"/>
      <c r="K43" s="312"/>
      <c r="L43" s="338">
        <f>SUM(D43:K43)</f>
        <v>1131166</v>
      </c>
      <c r="N43" s="99" t="s">
        <v>2059</v>
      </c>
    </row>
    <row r="44" spans="1:16" ht="45" customHeight="1" collapsed="1" x14ac:dyDescent="0.2">
      <c r="A44" s="122">
        <v>26</v>
      </c>
      <c r="B44" s="524" t="s">
        <v>1849</v>
      </c>
      <c r="C44" s="524"/>
      <c r="D44" s="312">
        <v>0</v>
      </c>
      <c r="E44" s="312">
        <v>0</v>
      </c>
      <c r="F44" s="111">
        <v>961491.1</v>
      </c>
      <c r="G44" s="312">
        <v>0</v>
      </c>
      <c r="H44" s="312">
        <v>0</v>
      </c>
      <c r="I44" s="312"/>
      <c r="J44" s="312">
        <v>0</v>
      </c>
      <c r="K44" s="312">
        <v>0</v>
      </c>
      <c r="L44" s="338">
        <f>SUM(D44:K44)</f>
        <v>961491.1</v>
      </c>
      <c r="N44" s="99" t="s">
        <v>1850</v>
      </c>
    </row>
    <row r="45" spans="1:16" ht="45" customHeight="1" thickBot="1" x14ac:dyDescent="0.25">
      <c r="A45" s="127">
        <v>27</v>
      </c>
      <c r="B45" s="525" t="s">
        <v>1851</v>
      </c>
      <c r="C45" s="525"/>
      <c r="D45" s="112">
        <v>0</v>
      </c>
      <c r="E45" s="112">
        <v>0</v>
      </c>
      <c r="F45" s="112">
        <f t="shared" ref="F45" si="0">F44/F42</f>
        <v>0.85</v>
      </c>
      <c r="G45" s="112">
        <v>0</v>
      </c>
      <c r="H45" s="112">
        <v>0</v>
      </c>
      <c r="I45" s="112">
        <v>0</v>
      </c>
      <c r="J45" s="112">
        <v>0</v>
      </c>
      <c r="K45" s="112">
        <v>0</v>
      </c>
      <c r="L45" s="196">
        <f>L44/L42</f>
        <v>0.85</v>
      </c>
      <c r="N45" s="99" t="s">
        <v>1805</v>
      </c>
    </row>
    <row r="46" spans="1:16" ht="13.5" thickBot="1" x14ac:dyDescent="0.25">
      <c r="A46" s="526"/>
      <c r="B46" s="526"/>
      <c r="C46" s="526"/>
      <c r="D46" s="526"/>
      <c r="E46" s="526"/>
      <c r="F46" s="526"/>
      <c r="G46" s="526"/>
      <c r="H46" s="526"/>
      <c r="I46" s="526"/>
      <c r="J46" s="526"/>
      <c r="K46" s="526"/>
      <c r="L46" s="526"/>
    </row>
    <row r="47" spans="1:16" ht="30" customHeight="1" x14ac:dyDescent="0.2">
      <c r="A47" s="509">
        <v>28</v>
      </c>
      <c r="B47" s="527" t="s">
        <v>1852</v>
      </c>
      <c r="C47" s="527"/>
      <c r="D47" s="527"/>
      <c r="E47" s="527"/>
      <c r="F47" s="527"/>
      <c r="G47" s="527"/>
      <c r="H47" s="527"/>
      <c r="I47" s="527"/>
      <c r="J47" s="527"/>
      <c r="K47" s="527"/>
      <c r="L47" s="528"/>
      <c r="N47" s="99" t="s">
        <v>1805</v>
      </c>
    </row>
    <row r="48" spans="1:16" ht="30" customHeight="1" x14ac:dyDescent="0.2">
      <c r="A48" s="510"/>
      <c r="B48" s="529" t="s">
        <v>1853</v>
      </c>
      <c r="C48" s="529"/>
      <c r="D48" s="516" t="s">
        <v>1854</v>
      </c>
      <c r="E48" s="530"/>
      <c r="F48" s="530"/>
      <c r="G48" s="530"/>
      <c r="H48" s="530"/>
      <c r="I48" s="530"/>
      <c r="J48" s="517"/>
      <c r="K48" s="516" t="s">
        <v>1855</v>
      </c>
      <c r="L48" s="531"/>
    </row>
    <row r="49" spans="1:14" ht="124.5" customHeight="1" x14ac:dyDescent="0.2">
      <c r="A49" s="510"/>
      <c r="B49" s="1234" t="s">
        <v>2307</v>
      </c>
      <c r="C49" s="1235"/>
      <c r="D49" s="806" t="s">
        <v>2308</v>
      </c>
      <c r="E49" s="807"/>
      <c r="F49" s="807"/>
      <c r="G49" s="807"/>
      <c r="H49" s="807"/>
      <c r="I49" s="807"/>
      <c r="J49" s="808"/>
      <c r="K49" s="518">
        <v>180000</v>
      </c>
      <c r="L49" s="1233"/>
    </row>
    <row r="50" spans="1:14" ht="69.75" customHeight="1" x14ac:dyDescent="0.2">
      <c r="A50" s="510"/>
      <c r="B50" s="936" t="s">
        <v>2309</v>
      </c>
      <c r="C50" s="936"/>
      <c r="D50" s="806" t="s">
        <v>2310</v>
      </c>
      <c r="E50" s="807"/>
      <c r="F50" s="807"/>
      <c r="G50" s="807"/>
      <c r="H50" s="807"/>
      <c r="I50" s="807"/>
      <c r="J50" s="808"/>
      <c r="K50" s="518">
        <v>12000</v>
      </c>
      <c r="L50" s="1233"/>
    </row>
    <row r="51" spans="1:14" ht="91.5" customHeight="1" x14ac:dyDescent="0.2">
      <c r="A51" s="510"/>
      <c r="B51" s="868" t="s">
        <v>2311</v>
      </c>
      <c r="C51" s="869"/>
      <c r="D51" s="806" t="s">
        <v>2312</v>
      </c>
      <c r="E51" s="807"/>
      <c r="F51" s="807"/>
      <c r="G51" s="807"/>
      <c r="H51" s="807"/>
      <c r="I51" s="807"/>
      <c r="J51" s="808"/>
      <c r="K51" s="518">
        <v>1125066</v>
      </c>
      <c r="L51" s="1233"/>
    </row>
    <row r="52" spans="1:14" ht="68.25" customHeight="1" thickBot="1" x14ac:dyDescent="0.25">
      <c r="A52" s="510"/>
      <c r="B52" s="936" t="s">
        <v>1950</v>
      </c>
      <c r="C52" s="936"/>
      <c r="D52" s="806" t="s">
        <v>2313</v>
      </c>
      <c r="E52" s="807"/>
      <c r="F52" s="807"/>
      <c r="G52" s="807"/>
      <c r="H52" s="807"/>
      <c r="I52" s="807"/>
      <c r="J52" s="808"/>
      <c r="K52" s="518">
        <v>6100</v>
      </c>
      <c r="L52" s="1233"/>
    </row>
    <row r="53" spans="1:14" ht="15" customHeight="1" thickBot="1" x14ac:dyDescent="0.25">
      <c r="A53" s="508"/>
      <c r="B53" s="508"/>
      <c r="C53" s="508"/>
      <c r="D53" s="508"/>
      <c r="E53" s="508"/>
      <c r="F53" s="508"/>
      <c r="G53" s="508"/>
      <c r="H53" s="508"/>
      <c r="I53" s="508"/>
      <c r="J53" s="508"/>
      <c r="K53" s="508"/>
      <c r="L53" s="508"/>
    </row>
    <row r="54" spans="1:14" ht="30" customHeight="1" x14ac:dyDescent="0.2">
      <c r="A54" s="509">
        <v>29</v>
      </c>
      <c r="B54" s="511" t="s">
        <v>1948</v>
      </c>
      <c r="C54" s="511"/>
      <c r="D54" s="511"/>
      <c r="E54" s="511"/>
      <c r="F54" s="511"/>
      <c r="G54" s="511"/>
      <c r="H54" s="511"/>
      <c r="I54" s="511"/>
      <c r="J54" s="511"/>
      <c r="K54" s="511"/>
      <c r="L54" s="512"/>
      <c r="N54" s="99" t="s">
        <v>1856</v>
      </c>
    </row>
    <row r="55" spans="1:14" ht="42.75" customHeight="1" x14ac:dyDescent="0.2">
      <c r="A55" s="510"/>
      <c r="B55" s="513" t="s">
        <v>1857</v>
      </c>
      <c r="C55" s="514"/>
      <c r="D55" s="515"/>
      <c r="E55" s="513" t="s">
        <v>1858</v>
      </c>
      <c r="F55" s="515"/>
      <c r="G55" s="513" t="s">
        <v>1859</v>
      </c>
      <c r="H55" s="515"/>
      <c r="I55" s="516" t="s">
        <v>1860</v>
      </c>
      <c r="J55" s="517"/>
      <c r="K55" s="496" t="s">
        <v>1861</v>
      </c>
      <c r="L55" s="497"/>
    </row>
    <row r="56" spans="1:14" ht="42.75" hidden="1" customHeight="1" outlineLevel="1" x14ac:dyDescent="0.2">
      <c r="A56" s="510"/>
      <c r="B56" s="498"/>
      <c r="C56" s="499"/>
      <c r="D56" s="500"/>
      <c r="E56" s="140"/>
      <c r="F56" s="141"/>
      <c r="G56" s="140"/>
      <c r="H56" s="141"/>
      <c r="I56" s="142" t="s">
        <v>2068</v>
      </c>
      <c r="J56" s="143" t="s">
        <v>2069</v>
      </c>
      <c r="K56" s="140"/>
      <c r="L56" s="144"/>
    </row>
    <row r="57" spans="1:14" ht="31.5" customHeight="1" collapsed="1" x14ac:dyDescent="0.2">
      <c r="A57" s="510"/>
      <c r="B57" s="480" t="s">
        <v>1862</v>
      </c>
      <c r="C57" s="481"/>
      <c r="D57" s="482"/>
      <c r="E57" s="483" t="s">
        <v>1863</v>
      </c>
      <c r="F57" s="484"/>
      <c r="G57" s="483" t="s">
        <v>1864</v>
      </c>
      <c r="H57" s="484"/>
      <c r="I57" s="270">
        <v>0</v>
      </c>
      <c r="J57" s="271">
        <v>127170</v>
      </c>
      <c r="K57" s="485">
        <v>1688999</v>
      </c>
      <c r="L57" s="486"/>
    </row>
    <row r="58" spans="1:14" ht="31.5" hidden="1" customHeight="1" outlineLevel="1" x14ac:dyDescent="0.2">
      <c r="A58" s="510"/>
      <c r="B58" s="1230" t="s">
        <v>2070</v>
      </c>
      <c r="C58" s="1231"/>
      <c r="D58" s="1232"/>
      <c r="E58" s="483" t="s">
        <v>1863</v>
      </c>
      <c r="F58" s="484"/>
      <c r="G58" s="483" t="s">
        <v>1864</v>
      </c>
      <c r="H58" s="484"/>
      <c r="I58" s="270">
        <v>0</v>
      </c>
      <c r="J58" s="271">
        <v>9420</v>
      </c>
      <c r="K58" s="485" t="s">
        <v>1865</v>
      </c>
      <c r="L58" s="486"/>
    </row>
    <row r="59" spans="1:14" ht="41.25" customHeight="1" collapsed="1" x14ac:dyDescent="0.2">
      <c r="A59" s="510"/>
      <c r="B59" s="480" t="s">
        <v>1866</v>
      </c>
      <c r="C59" s="481"/>
      <c r="D59" s="482"/>
      <c r="E59" s="483" t="s">
        <v>1867</v>
      </c>
      <c r="F59" s="484"/>
      <c r="G59" s="483" t="s">
        <v>1868</v>
      </c>
      <c r="H59" s="484"/>
      <c r="I59" s="147">
        <v>0</v>
      </c>
      <c r="J59" s="148">
        <v>1</v>
      </c>
      <c r="K59" s="483">
        <v>79</v>
      </c>
      <c r="L59" s="490"/>
    </row>
    <row r="60" spans="1:14" ht="51.75" customHeight="1" x14ac:dyDescent="0.2">
      <c r="A60" s="510"/>
      <c r="B60" s="480" t="s">
        <v>1869</v>
      </c>
      <c r="C60" s="481"/>
      <c r="D60" s="482"/>
      <c r="E60" s="483" t="s">
        <v>1867</v>
      </c>
      <c r="F60" s="484"/>
      <c r="G60" s="483" t="s">
        <v>1868</v>
      </c>
      <c r="H60" s="484"/>
      <c r="I60" s="147">
        <v>0</v>
      </c>
      <c r="J60" s="148">
        <v>1</v>
      </c>
      <c r="K60" s="483">
        <v>79</v>
      </c>
      <c r="L60" s="490"/>
    </row>
    <row r="61" spans="1:14" ht="27.75" customHeight="1" x14ac:dyDescent="0.2">
      <c r="A61" s="510"/>
      <c r="B61" s="480" t="s">
        <v>1870</v>
      </c>
      <c r="C61" s="481"/>
      <c r="D61" s="482"/>
      <c r="E61" s="483" t="s">
        <v>1867</v>
      </c>
      <c r="F61" s="484"/>
      <c r="G61" s="483" t="s">
        <v>1871</v>
      </c>
      <c r="H61" s="484"/>
      <c r="I61" s="229">
        <v>0</v>
      </c>
      <c r="J61" s="230">
        <v>1125066</v>
      </c>
      <c r="K61" s="485">
        <v>358000000</v>
      </c>
      <c r="L61" s="486"/>
    </row>
    <row r="62" spans="1:14" ht="41.25" customHeight="1" x14ac:dyDescent="0.2">
      <c r="A62" s="510"/>
      <c r="B62" s="480" t="s">
        <v>1872</v>
      </c>
      <c r="C62" s="481"/>
      <c r="D62" s="482"/>
      <c r="E62" s="483" t="s">
        <v>1863</v>
      </c>
      <c r="F62" s="484"/>
      <c r="G62" s="483" t="s">
        <v>1873</v>
      </c>
      <c r="H62" s="484"/>
      <c r="I62" s="203">
        <v>0</v>
      </c>
      <c r="J62" s="204">
        <v>3</v>
      </c>
      <c r="K62" s="485" t="s">
        <v>1865</v>
      </c>
      <c r="L62" s="486"/>
    </row>
    <row r="63" spans="1:14" ht="30" customHeight="1" x14ac:dyDescent="0.2">
      <c r="A63" s="510"/>
      <c r="B63" s="480" t="s">
        <v>1874</v>
      </c>
      <c r="C63" s="481"/>
      <c r="D63" s="482"/>
      <c r="E63" s="483" t="s">
        <v>1863</v>
      </c>
      <c r="F63" s="484"/>
      <c r="G63" s="483" t="s">
        <v>1873</v>
      </c>
      <c r="H63" s="484"/>
      <c r="I63" s="203">
        <v>0</v>
      </c>
      <c r="J63" s="204">
        <v>0</v>
      </c>
      <c r="K63" s="485" t="s">
        <v>1865</v>
      </c>
      <c r="L63" s="486"/>
    </row>
    <row r="64" spans="1:14" ht="41.25" customHeight="1" thickBot="1" x14ac:dyDescent="0.25">
      <c r="A64" s="510"/>
      <c r="B64" s="491" t="s">
        <v>1875</v>
      </c>
      <c r="C64" s="492"/>
      <c r="D64" s="493"/>
      <c r="E64" s="494" t="s">
        <v>1867</v>
      </c>
      <c r="F64" s="495"/>
      <c r="G64" s="494" t="s">
        <v>1868</v>
      </c>
      <c r="H64" s="495"/>
      <c r="I64" s="205">
        <v>0</v>
      </c>
      <c r="J64" s="206">
        <v>0</v>
      </c>
      <c r="K64" s="485" t="s">
        <v>1865</v>
      </c>
      <c r="L64" s="486"/>
    </row>
    <row r="65" spans="1:12" ht="15" customHeight="1" thickBot="1" x14ac:dyDescent="0.25">
      <c r="A65" s="476"/>
      <c r="B65" s="476"/>
      <c r="C65" s="476"/>
      <c r="D65" s="476"/>
      <c r="E65" s="476"/>
      <c r="F65" s="476"/>
      <c r="G65" s="476"/>
      <c r="H65" s="476"/>
      <c r="I65" s="476"/>
      <c r="J65" s="476"/>
      <c r="K65" s="476"/>
      <c r="L65" s="476"/>
    </row>
    <row r="66" spans="1:12" ht="30" customHeight="1" thickBot="1" x14ac:dyDescent="0.25">
      <c r="A66" s="87">
        <v>30</v>
      </c>
      <c r="B66" s="477" t="s">
        <v>1876</v>
      </c>
      <c r="C66" s="477"/>
      <c r="D66" s="478" t="s">
        <v>1877</v>
      </c>
      <c r="E66" s="478"/>
      <c r="F66" s="478"/>
      <c r="G66" s="478"/>
      <c r="H66" s="478"/>
      <c r="I66" s="478"/>
      <c r="J66" s="478"/>
      <c r="K66" s="478"/>
      <c r="L66" s="479"/>
    </row>
    <row r="94" spans="1:1" x14ac:dyDescent="0.2">
      <c r="A94" s="102" t="s">
        <v>1878</v>
      </c>
    </row>
    <row r="95" spans="1:1" x14ac:dyDescent="0.2">
      <c r="A95" s="102" t="s">
        <v>14</v>
      </c>
    </row>
    <row r="96" spans="1:1" x14ac:dyDescent="0.2">
      <c r="A96" s="102" t="s">
        <v>1879</v>
      </c>
    </row>
    <row r="97" spans="1:1" x14ac:dyDescent="0.2">
      <c r="A97" s="102" t="s">
        <v>1880</v>
      </c>
    </row>
    <row r="98" spans="1:1" x14ac:dyDescent="0.2">
      <c r="A98" s="102" t="s">
        <v>1881</v>
      </c>
    </row>
    <row r="99" spans="1:1" x14ac:dyDescent="0.2">
      <c r="A99" s="102" t="s">
        <v>1882</v>
      </c>
    </row>
    <row r="100" spans="1:1" x14ac:dyDescent="0.2">
      <c r="A100" s="102" t="s">
        <v>1883</v>
      </c>
    </row>
    <row r="101" spans="1:1" x14ac:dyDescent="0.2">
      <c r="A101" s="102" t="s">
        <v>1884</v>
      </c>
    </row>
    <row r="102" spans="1:1" x14ac:dyDescent="0.2">
      <c r="A102" s="102" t="s">
        <v>1885</v>
      </c>
    </row>
    <row r="103" spans="1:1" x14ac:dyDescent="0.2">
      <c r="A103" s="102" t="s">
        <v>1886</v>
      </c>
    </row>
    <row r="104" spans="1:1" x14ac:dyDescent="0.2">
      <c r="A104" s="102" t="s">
        <v>1887</v>
      </c>
    </row>
    <row r="105" spans="1:1" x14ac:dyDescent="0.2">
      <c r="A105" s="102" t="s">
        <v>1888</v>
      </c>
    </row>
    <row r="106" spans="1:1" x14ac:dyDescent="0.2">
      <c r="A106" s="102" t="s">
        <v>1889</v>
      </c>
    </row>
    <row r="107" spans="1:1" x14ac:dyDescent="0.2">
      <c r="A107" s="102" t="s">
        <v>1890</v>
      </c>
    </row>
    <row r="108" spans="1:1" x14ac:dyDescent="0.2">
      <c r="A108" s="102" t="s">
        <v>1891</v>
      </c>
    </row>
    <row r="109" spans="1:1" x14ac:dyDescent="0.2">
      <c r="A109" s="102" t="s">
        <v>1892</v>
      </c>
    </row>
    <row r="110" spans="1:1" x14ac:dyDescent="0.2">
      <c r="A110" s="102" t="s">
        <v>1893</v>
      </c>
    </row>
    <row r="111" spans="1:1" x14ac:dyDescent="0.2">
      <c r="A111" s="102" t="s">
        <v>1894</v>
      </c>
    </row>
    <row r="112" spans="1:1" ht="15" x14ac:dyDescent="0.25">
      <c r="A112" s="97"/>
    </row>
    <row r="113" spans="1:1" ht="15" x14ac:dyDescent="0.25">
      <c r="A113" s="97"/>
    </row>
    <row r="114" spans="1:1" x14ac:dyDescent="0.2">
      <c r="A114" s="88" t="s">
        <v>1895</v>
      </c>
    </row>
    <row r="115" spans="1:1" x14ac:dyDescent="0.2">
      <c r="A115" s="88" t="s">
        <v>1896</v>
      </c>
    </row>
    <row r="116" spans="1:1" x14ac:dyDescent="0.2">
      <c r="A116" s="88" t="s">
        <v>1822</v>
      </c>
    </row>
    <row r="117" spans="1:1" x14ac:dyDescent="0.2">
      <c r="A117" s="88" t="s">
        <v>1897</v>
      </c>
    </row>
    <row r="118" spans="1:1" ht="15" x14ac:dyDescent="0.25">
      <c r="A118" s="97"/>
    </row>
    <row r="119" spans="1:1" ht="15" x14ac:dyDescent="0.25">
      <c r="A119" s="97"/>
    </row>
    <row r="120" spans="1:1" x14ac:dyDescent="0.2">
      <c r="A120" s="102" t="s">
        <v>1898</v>
      </c>
    </row>
    <row r="121" spans="1:1" x14ac:dyDescent="0.2">
      <c r="A121" s="102" t="s">
        <v>1899</v>
      </c>
    </row>
    <row r="122" spans="1:1" x14ac:dyDescent="0.2">
      <c r="A122" s="102" t="s">
        <v>1900</v>
      </c>
    </row>
    <row r="123" spans="1:1" x14ac:dyDescent="0.2">
      <c r="A123" s="102" t="s">
        <v>1901</v>
      </c>
    </row>
    <row r="124" spans="1:1" x14ac:dyDescent="0.2">
      <c r="A124" s="102" t="s">
        <v>1902</v>
      </c>
    </row>
    <row r="125" spans="1:1" x14ac:dyDescent="0.2">
      <c r="A125" s="102" t="s">
        <v>1903</v>
      </c>
    </row>
    <row r="126" spans="1:1" x14ac:dyDescent="0.2">
      <c r="A126" s="102" t="s">
        <v>1904</v>
      </c>
    </row>
    <row r="127" spans="1:1" x14ac:dyDescent="0.2">
      <c r="A127" s="102" t="s">
        <v>1905</v>
      </c>
    </row>
    <row r="128" spans="1:1" x14ac:dyDescent="0.2">
      <c r="A128" s="102" t="s">
        <v>1906</v>
      </c>
    </row>
    <row r="129" spans="1:1" x14ac:dyDescent="0.2">
      <c r="A129" s="102" t="s">
        <v>1907</v>
      </c>
    </row>
    <row r="130" spans="1:1" x14ac:dyDescent="0.2">
      <c r="A130" s="102" t="s">
        <v>1908</v>
      </c>
    </row>
    <row r="131" spans="1:1" x14ac:dyDescent="0.2">
      <c r="A131" s="102" t="s">
        <v>1824</v>
      </c>
    </row>
    <row r="132" spans="1:1" x14ac:dyDescent="0.2">
      <c r="A132" s="102" t="s">
        <v>1909</v>
      </c>
    </row>
    <row r="133" spans="1:1" x14ac:dyDescent="0.2">
      <c r="A133" s="102" t="s">
        <v>1910</v>
      </c>
    </row>
    <row r="134" spans="1:1" x14ac:dyDescent="0.2">
      <c r="A134" s="102" t="s">
        <v>1911</v>
      </c>
    </row>
    <row r="135" spans="1:1" x14ac:dyDescent="0.2">
      <c r="A135" s="102" t="s">
        <v>1912</v>
      </c>
    </row>
    <row r="136" spans="1:1" x14ac:dyDescent="0.2">
      <c r="A136" s="102" t="s">
        <v>1913</v>
      </c>
    </row>
    <row r="137" spans="1:1" x14ac:dyDescent="0.2">
      <c r="A137" s="102" t="s">
        <v>1914</v>
      </c>
    </row>
    <row r="138" spans="1:1" x14ac:dyDescent="0.2">
      <c r="A138" s="102" t="s">
        <v>1915</v>
      </c>
    </row>
    <row r="139" spans="1:1" x14ac:dyDescent="0.2">
      <c r="A139" s="102" t="s">
        <v>1916</v>
      </c>
    </row>
    <row r="140" spans="1:1" x14ac:dyDescent="0.2">
      <c r="A140" s="102" t="s">
        <v>1917</v>
      </c>
    </row>
    <row r="141" spans="1:1" x14ac:dyDescent="0.2">
      <c r="A141" s="102" t="s">
        <v>1918</v>
      </c>
    </row>
    <row r="142" spans="1:1" x14ac:dyDescent="0.2">
      <c r="A142" s="102" t="s">
        <v>1919</v>
      </c>
    </row>
    <row r="143" spans="1:1" x14ac:dyDescent="0.2">
      <c r="A143" s="102" t="s">
        <v>1920</v>
      </c>
    </row>
    <row r="144" spans="1:1" x14ac:dyDescent="0.2">
      <c r="A144" s="102" t="s">
        <v>1921</v>
      </c>
    </row>
    <row r="145" spans="1:1" x14ac:dyDescent="0.2">
      <c r="A145" s="102" t="s">
        <v>1922</v>
      </c>
    </row>
    <row r="146" spans="1:1" x14ac:dyDescent="0.2">
      <c r="A146" s="102" t="s">
        <v>1923</v>
      </c>
    </row>
    <row r="147" spans="1:1" x14ac:dyDescent="0.2">
      <c r="A147" s="102" t="s">
        <v>1924</v>
      </c>
    </row>
    <row r="148" spans="1:1" x14ac:dyDescent="0.2">
      <c r="A148" s="102" t="s">
        <v>1925</v>
      </c>
    </row>
    <row r="149" spans="1:1" x14ac:dyDescent="0.2">
      <c r="A149" s="102" t="s">
        <v>1926</v>
      </c>
    </row>
    <row r="150" spans="1:1" x14ac:dyDescent="0.2">
      <c r="A150" s="102" t="s">
        <v>1927</v>
      </c>
    </row>
    <row r="151" spans="1:1" x14ac:dyDescent="0.2">
      <c r="A151" s="102" t="s">
        <v>1928</v>
      </c>
    </row>
    <row r="152" spans="1:1" x14ac:dyDescent="0.2">
      <c r="A152" s="102" t="s">
        <v>1929</v>
      </c>
    </row>
    <row r="153" spans="1:1" x14ac:dyDescent="0.2">
      <c r="A153" s="102" t="s">
        <v>1930</v>
      </c>
    </row>
    <row r="154" spans="1:1" x14ac:dyDescent="0.2">
      <c r="A154" s="102" t="s">
        <v>1931</v>
      </c>
    </row>
    <row r="155" spans="1:1" x14ac:dyDescent="0.2">
      <c r="A155" s="102" t="s">
        <v>1932</v>
      </c>
    </row>
    <row r="156" spans="1:1" x14ac:dyDescent="0.2">
      <c r="A156" s="102" t="s">
        <v>1933</v>
      </c>
    </row>
    <row r="157" spans="1:1" ht="15" x14ac:dyDescent="0.25">
      <c r="A157" s="97"/>
    </row>
    <row r="158" spans="1:1" ht="15" x14ac:dyDescent="0.25">
      <c r="A158" s="97"/>
    </row>
    <row r="159" spans="1:1" x14ac:dyDescent="0.2">
      <c r="A159" s="103" t="s">
        <v>1826</v>
      </c>
    </row>
    <row r="160" spans="1:1" x14ac:dyDescent="0.2">
      <c r="A160" s="103" t="s">
        <v>1934</v>
      </c>
    </row>
    <row r="161" spans="1:1" ht="15" x14ac:dyDescent="0.25">
      <c r="A161" s="97"/>
    </row>
    <row r="162" spans="1:1" ht="15" x14ac:dyDescent="0.25">
      <c r="A162" s="97"/>
    </row>
    <row r="163" spans="1:1" x14ac:dyDescent="0.2">
      <c r="A163" s="103" t="s">
        <v>1935</v>
      </c>
    </row>
    <row r="164" spans="1:1" x14ac:dyDescent="0.2">
      <c r="A164" s="103" t="s">
        <v>1936</v>
      </c>
    </row>
    <row r="165" spans="1:1" x14ac:dyDescent="0.2">
      <c r="A165" s="103" t="s">
        <v>1828</v>
      </c>
    </row>
    <row r="166" spans="1:1" x14ac:dyDescent="0.2">
      <c r="A166" s="103" t="s">
        <v>1937</v>
      </c>
    </row>
    <row r="167" spans="1:1" ht="15" x14ac:dyDescent="0.25">
      <c r="A167" s="97"/>
    </row>
    <row r="168" spans="1:1" ht="15" x14ac:dyDescent="0.25">
      <c r="A168" s="97"/>
    </row>
    <row r="169" spans="1:1" x14ac:dyDescent="0.2">
      <c r="A169" s="103" t="s">
        <v>1938</v>
      </c>
    </row>
    <row r="170" spans="1:1" x14ac:dyDescent="0.2">
      <c r="A170" s="103" t="s">
        <v>1939</v>
      </c>
    </row>
    <row r="171" spans="1:1" x14ac:dyDescent="0.2">
      <c r="A171" s="103" t="s">
        <v>1830</v>
      </c>
    </row>
    <row r="172" spans="1:1" x14ac:dyDescent="0.2">
      <c r="A172" s="103" t="s">
        <v>1940</v>
      </c>
    </row>
    <row r="173" spans="1:1" x14ac:dyDescent="0.2">
      <c r="A173" s="103" t="s">
        <v>1941</v>
      </c>
    </row>
    <row r="174" spans="1:1" x14ac:dyDescent="0.2">
      <c r="A174" s="103" t="s">
        <v>1942</v>
      </c>
    </row>
  </sheetData>
  <autoFilter ref="N1:N177"/>
  <mergeCells count="144">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8"/>
    <mergeCell ref="D28:L28"/>
    <mergeCell ref="A22:L22"/>
    <mergeCell ref="B23:C23"/>
    <mergeCell ref="D23:L23"/>
    <mergeCell ref="B24:C24"/>
    <mergeCell ref="D24:L24"/>
    <mergeCell ref="B25:C25"/>
    <mergeCell ref="D25:L25"/>
    <mergeCell ref="B33:C33"/>
    <mergeCell ref="D33:L33"/>
    <mergeCell ref="B34:C34"/>
    <mergeCell ref="D34:L34"/>
    <mergeCell ref="B35:C35"/>
    <mergeCell ref="D35:L35"/>
    <mergeCell ref="B29:C29"/>
    <mergeCell ref="D29:L29"/>
    <mergeCell ref="A30:L30"/>
    <mergeCell ref="B31:C31"/>
    <mergeCell ref="D31:L31"/>
    <mergeCell ref="B32:C32"/>
    <mergeCell ref="D32:L32"/>
    <mergeCell ref="B38:C38"/>
    <mergeCell ref="D38:L38"/>
    <mergeCell ref="A39:L39"/>
    <mergeCell ref="A40:C40"/>
    <mergeCell ref="B41:C41"/>
    <mergeCell ref="B42:C42"/>
    <mergeCell ref="A36:L36"/>
    <mergeCell ref="B37:C37"/>
    <mergeCell ref="D37:E37"/>
    <mergeCell ref="F37:G37"/>
    <mergeCell ref="H37:I37"/>
    <mergeCell ref="J37:L37"/>
    <mergeCell ref="D49:J49"/>
    <mergeCell ref="K49:L49"/>
    <mergeCell ref="B50:C50"/>
    <mergeCell ref="D50:J50"/>
    <mergeCell ref="K50:L50"/>
    <mergeCell ref="B51:C51"/>
    <mergeCell ref="D51:J51"/>
    <mergeCell ref="K51:L51"/>
    <mergeCell ref="B43:C43"/>
    <mergeCell ref="B44:C44"/>
    <mergeCell ref="B45:C45"/>
    <mergeCell ref="A46:L46"/>
    <mergeCell ref="A47:A52"/>
    <mergeCell ref="B47:L47"/>
    <mergeCell ref="B48:C48"/>
    <mergeCell ref="D48:J48"/>
    <mergeCell ref="K48:L48"/>
    <mergeCell ref="B49:C49"/>
    <mergeCell ref="K55:L55"/>
    <mergeCell ref="B56:D56"/>
    <mergeCell ref="B57:D57"/>
    <mergeCell ref="E57:F57"/>
    <mergeCell ref="G57:H57"/>
    <mergeCell ref="K57:L57"/>
    <mergeCell ref="B52:C52"/>
    <mergeCell ref="D52:J52"/>
    <mergeCell ref="K52:L52"/>
    <mergeCell ref="A53:L53"/>
    <mergeCell ref="A54:A64"/>
    <mergeCell ref="B54:L54"/>
    <mergeCell ref="B55:D55"/>
    <mergeCell ref="E55:F55"/>
    <mergeCell ref="G55:H55"/>
    <mergeCell ref="I55:J55"/>
    <mergeCell ref="B60:D60"/>
    <mergeCell ref="E60:F60"/>
    <mergeCell ref="G60:H60"/>
    <mergeCell ref="K60:L60"/>
    <mergeCell ref="B61:D61"/>
    <mergeCell ref="E61:F61"/>
    <mergeCell ref="G61:H61"/>
    <mergeCell ref="K61:L61"/>
    <mergeCell ref="B58:D58"/>
    <mergeCell ref="E58:F58"/>
    <mergeCell ref="G58:H58"/>
    <mergeCell ref="K58:L58"/>
    <mergeCell ref="B59:D59"/>
    <mergeCell ref="E59:F59"/>
    <mergeCell ref="G59:H59"/>
    <mergeCell ref="K59:L59"/>
    <mergeCell ref="B64:D64"/>
    <mergeCell ref="E64:F64"/>
    <mergeCell ref="G64:H64"/>
    <mergeCell ref="K64:L64"/>
    <mergeCell ref="A65:L65"/>
    <mergeCell ref="B66:C66"/>
    <mergeCell ref="D66:L66"/>
    <mergeCell ref="B62:D62"/>
    <mergeCell ref="E62:F62"/>
    <mergeCell ref="G62:H62"/>
    <mergeCell ref="K62:L62"/>
    <mergeCell ref="B63:D63"/>
    <mergeCell ref="E63:F63"/>
    <mergeCell ref="G63:H63"/>
    <mergeCell ref="K63:L63"/>
  </mergeCells>
  <conditionalFormatting sqref="F37:G37">
    <cfRule type="containsText" dxfId="5" priority="4" stopIfTrue="1" operator="containsText" text="wybierz">
      <formula>NOT(ISERROR(SEARCH("wybierz",F37)))</formula>
    </cfRule>
  </conditionalFormatting>
  <conditionalFormatting sqref="D24:D26">
    <cfRule type="containsText" dxfId="4" priority="3" stopIfTrue="1" operator="containsText" text="wybierz">
      <formula>NOT(ISERROR(SEARCH("wybierz",D24)))</formula>
    </cfRule>
  </conditionalFormatting>
  <conditionalFormatting sqref="D27">
    <cfRule type="containsText" dxfId="3" priority="2" stopIfTrue="1" operator="containsText" text="wybierz">
      <formula>NOT(ISERROR(SEARCH("wybierz",D27)))</formula>
    </cfRule>
  </conditionalFormatting>
  <conditionalFormatting sqref="D28">
    <cfRule type="containsText" dxfId="2" priority="1" stopIfTrue="1" operator="containsText" text="wybierz">
      <formula>NOT(ISERROR(SEARCH("wybierz",D28)))</formula>
    </cfRule>
  </conditionalFormatting>
  <dataValidations count="7">
    <dataValidation type="list" allowBlank="1" showInputMessage="1" showErrorMessage="1" sqref="D20:L20">
      <formula1>$A$114:$A$117</formula1>
    </dataValidation>
    <dataValidation type="list" allowBlank="1" showInputMessage="1" showErrorMessage="1" prompt="wybierz Program z listy" sqref="E12:L12">
      <formula1>$A$94:$A$111</formula1>
    </dataValidation>
    <dataValidation type="list" allowBlank="1" showInputMessage="1" showErrorMessage="1" prompt="wybierz PI z listy" sqref="D25:L25">
      <formula1>$A$169:$A$174</formula1>
    </dataValidation>
    <dataValidation allowBlank="1" showInputMessage="1" showErrorMessage="1" prompt="zgodnie z właściwym PO" sqref="E13:L15"/>
    <dataValidation type="list" allowBlank="1" showInputMessage="1" showErrorMessage="1" prompt="wybierz narzędzie PP" sqref="D21:L21">
      <formula1>$A$120:$A$156</formula1>
    </dataValidation>
    <dataValidation type="list" allowBlank="1" showInputMessage="1" showErrorMessage="1" prompt="wybierz fundusz" sqref="D23:L23">
      <formula1>$A$159:$A$160</formula1>
    </dataValidation>
    <dataValidation type="list" allowBlank="1" showInputMessage="1" showErrorMessage="1" prompt="wybierz Cel Tematyczny" sqref="D24:L24">
      <formula1>$A$163:$A$166</formula1>
    </dataValidation>
  </dataValidations>
  <pageMargins left="0.23622047244094491" right="0.23622047244094491" top="0.74803149606299213" bottom="0.74803149606299213" header="0.31496062992125984" footer="0.31496062992125984"/>
  <pageSetup paperSize="9" scale="77" fitToHeight="0" orientation="portrait" cellComments="asDisplayed" r:id="rId1"/>
  <headerFooter>
    <oddHeader>&amp;CZałącznik 1</oddHead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P118"/>
  <sheetViews>
    <sheetView view="pageBreakPreview" topLeftCell="A4" zoomScale="75" zoomScaleNormal="70" zoomScaleSheetLayoutView="70" zoomScalePageLayoutView="80" workbookViewId="0">
      <selection activeCell="D32" sqref="D32:L32"/>
    </sheetView>
  </sheetViews>
  <sheetFormatPr defaultRowHeight="12.75" outlineLevelRow="1" x14ac:dyDescent="0.2"/>
  <cols>
    <col min="1" max="1" width="5.140625" style="287" customWidth="1"/>
    <col min="2" max="2" width="9.140625" style="287"/>
    <col min="3" max="3" width="9.85546875" style="287" customWidth="1"/>
    <col min="4" max="4" width="12.85546875" style="287" customWidth="1"/>
    <col min="5" max="5" width="13.85546875" style="287" customWidth="1"/>
    <col min="6" max="6" width="13.42578125" style="287" customWidth="1"/>
    <col min="7" max="11" width="9.7109375" style="287" customWidth="1"/>
    <col min="12" max="12" width="147.28515625" style="287" customWidth="1"/>
    <col min="13" max="13" width="0" style="287" hidden="1" customWidth="1"/>
    <col min="14" max="14" width="11.28515625" style="287" bestFit="1" customWidth="1"/>
    <col min="15" max="15" width="3.85546875" style="287" customWidth="1"/>
    <col min="16" max="16" width="11.7109375" style="287" bestFit="1" customWidth="1"/>
    <col min="17" max="256" width="9.140625" style="287"/>
    <col min="257" max="257" width="5.140625" style="287" customWidth="1"/>
    <col min="258" max="258" width="9.140625" style="287"/>
    <col min="259" max="259" width="9.85546875" style="287" customWidth="1"/>
    <col min="260" max="260" width="12.85546875" style="287" customWidth="1"/>
    <col min="261" max="261" width="13.85546875" style="287" customWidth="1"/>
    <col min="262" max="262" width="13.42578125" style="287" customWidth="1"/>
    <col min="263" max="267" width="9.7109375" style="287" customWidth="1"/>
    <col min="268" max="268" width="147.28515625" style="287" customWidth="1"/>
    <col min="269" max="269" width="0" style="287" hidden="1" customWidth="1"/>
    <col min="270" max="270" width="11.28515625" style="287" bestFit="1" customWidth="1"/>
    <col min="271" max="271" width="3.85546875" style="287" customWidth="1"/>
    <col min="272" max="272" width="11.7109375" style="287" bestFit="1" customWidth="1"/>
    <col min="273" max="512" width="9.140625" style="287"/>
    <col min="513" max="513" width="5.140625" style="287" customWidth="1"/>
    <col min="514" max="514" width="9.140625" style="287"/>
    <col min="515" max="515" width="9.85546875" style="287" customWidth="1"/>
    <col min="516" max="516" width="12.85546875" style="287" customWidth="1"/>
    <col min="517" max="517" width="13.85546875" style="287" customWidth="1"/>
    <col min="518" max="518" width="13.42578125" style="287" customWidth="1"/>
    <col min="519" max="523" width="9.7109375" style="287" customWidth="1"/>
    <col min="524" max="524" width="147.28515625" style="287" customWidth="1"/>
    <col min="525" max="525" width="0" style="287" hidden="1" customWidth="1"/>
    <col min="526" max="526" width="11.28515625" style="287" bestFit="1" customWidth="1"/>
    <col min="527" max="527" width="3.85546875" style="287" customWidth="1"/>
    <col min="528" max="528" width="11.7109375" style="287" bestFit="1" customWidth="1"/>
    <col min="529" max="768" width="9.140625" style="287"/>
    <col min="769" max="769" width="5.140625" style="287" customWidth="1"/>
    <col min="770" max="770" width="9.140625" style="287"/>
    <col min="771" max="771" width="9.85546875" style="287" customWidth="1"/>
    <col min="772" max="772" width="12.85546875" style="287" customWidth="1"/>
    <col min="773" max="773" width="13.85546875" style="287" customWidth="1"/>
    <col min="774" max="774" width="13.42578125" style="287" customWidth="1"/>
    <col min="775" max="779" width="9.7109375" style="287" customWidth="1"/>
    <col min="780" max="780" width="147.28515625" style="287" customWidth="1"/>
    <col min="781" max="781" width="0" style="287" hidden="1" customWidth="1"/>
    <col min="782" max="782" width="11.28515625" style="287" bestFit="1" customWidth="1"/>
    <col min="783" max="783" width="3.85546875" style="287" customWidth="1"/>
    <col min="784" max="784" width="11.7109375" style="287" bestFit="1" customWidth="1"/>
    <col min="785" max="1024" width="9.140625" style="287"/>
    <col min="1025" max="1025" width="5.140625" style="287" customWidth="1"/>
    <col min="1026" max="1026" width="9.140625" style="287"/>
    <col min="1027" max="1027" width="9.85546875" style="287" customWidth="1"/>
    <col min="1028" max="1028" width="12.85546875" style="287" customWidth="1"/>
    <col min="1029" max="1029" width="13.85546875" style="287" customWidth="1"/>
    <col min="1030" max="1030" width="13.42578125" style="287" customWidth="1"/>
    <col min="1031" max="1035" width="9.7109375" style="287" customWidth="1"/>
    <col min="1036" max="1036" width="147.28515625" style="287" customWidth="1"/>
    <col min="1037" max="1037" width="0" style="287" hidden="1" customWidth="1"/>
    <col min="1038" max="1038" width="11.28515625" style="287" bestFit="1" customWidth="1"/>
    <col min="1039" max="1039" width="3.85546875" style="287" customWidth="1"/>
    <col min="1040" max="1040" width="11.7109375" style="287" bestFit="1" customWidth="1"/>
    <col min="1041" max="1280" width="9.140625" style="287"/>
    <col min="1281" max="1281" width="5.140625" style="287" customWidth="1"/>
    <col min="1282" max="1282" width="9.140625" style="287"/>
    <col min="1283" max="1283" width="9.85546875" style="287" customWidth="1"/>
    <col min="1284" max="1284" width="12.85546875" style="287" customWidth="1"/>
    <col min="1285" max="1285" width="13.85546875" style="287" customWidth="1"/>
    <col min="1286" max="1286" width="13.42578125" style="287" customWidth="1"/>
    <col min="1287" max="1291" width="9.7109375" style="287" customWidth="1"/>
    <col min="1292" max="1292" width="147.28515625" style="287" customWidth="1"/>
    <col min="1293" max="1293" width="0" style="287" hidden="1" customWidth="1"/>
    <col min="1294" max="1294" width="11.28515625" style="287" bestFit="1" customWidth="1"/>
    <col min="1295" max="1295" width="3.85546875" style="287" customWidth="1"/>
    <col min="1296" max="1296" width="11.7109375" style="287" bestFit="1" customWidth="1"/>
    <col min="1297" max="1536" width="9.140625" style="287"/>
    <col min="1537" max="1537" width="5.140625" style="287" customWidth="1"/>
    <col min="1538" max="1538" width="9.140625" style="287"/>
    <col min="1539" max="1539" width="9.85546875" style="287" customWidth="1"/>
    <col min="1540" max="1540" width="12.85546875" style="287" customWidth="1"/>
    <col min="1541" max="1541" width="13.85546875" style="287" customWidth="1"/>
    <col min="1542" max="1542" width="13.42578125" style="287" customWidth="1"/>
    <col min="1543" max="1547" width="9.7109375" style="287" customWidth="1"/>
    <col min="1548" max="1548" width="147.28515625" style="287" customWidth="1"/>
    <col min="1549" max="1549" width="0" style="287" hidden="1" customWidth="1"/>
    <col min="1550" max="1550" width="11.28515625" style="287" bestFit="1" customWidth="1"/>
    <col min="1551" max="1551" width="3.85546875" style="287" customWidth="1"/>
    <col min="1552" max="1552" width="11.7109375" style="287" bestFit="1" customWidth="1"/>
    <col min="1553" max="1792" width="9.140625" style="287"/>
    <col min="1793" max="1793" width="5.140625" style="287" customWidth="1"/>
    <col min="1794" max="1794" width="9.140625" style="287"/>
    <col min="1795" max="1795" width="9.85546875" style="287" customWidth="1"/>
    <col min="1796" max="1796" width="12.85546875" style="287" customWidth="1"/>
    <col min="1797" max="1797" width="13.85546875" style="287" customWidth="1"/>
    <col min="1798" max="1798" width="13.42578125" style="287" customWidth="1"/>
    <col min="1799" max="1803" width="9.7109375" style="287" customWidth="1"/>
    <col min="1804" max="1804" width="147.28515625" style="287" customWidth="1"/>
    <col min="1805" max="1805" width="0" style="287" hidden="1" customWidth="1"/>
    <col min="1806" max="1806" width="11.28515625" style="287" bestFit="1" customWidth="1"/>
    <col min="1807" max="1807" width="3.85546875" style="287" customWidth="1"/>
    <col min="1808" max="1808" width="11.7109375" style="287" bestFit="1" customWidth="1"/>
    <col min="1809" max="2048" width="9.140625" style="287"/>
    <col min="2049" max="2049" width="5.140625" style="287" customWidth="1"/>
    <col min="2050" max="2050" width="9.140625" style="287"/>
    <col min="2051" max="2051" width="9.85546875" style="287" customWidth="1"/>
    <col min="2052" max="2052" width="12.85546875" style="287" customWidth="1"/>
    <col min="2053" max="2053" width="13.85546875" style="287" customWidth="1"/>
    <col min="2054" max="2054" width="13.42578125" style="287" customWidth="1"/>
    <col min="2055" max="2059" width="9.7109375" style="287" customWidth="1"/>
    <col min="2060" max="2060" width="147.28515625" style="287" customWidth="1"/>
    <col min="2061" max="2061" width="0" style="287" hidden="1" customWidth="1"/>
    <col min="2062" max="2062" width="11.28515625" style="287" bestFit="1" customWidth="1"/>
    <col min="2063" max="2063" width="3.85546875" style="287" customWidth="1"/>
    <col min="2064" max="2064" width="11.7109375" style="287" bestFit="1" customWidth="1"/>
    <col min="2065" max="2304" width="9.140625" style="287"/>
    <col min="2305" max="2305" width="5.140625" style="287" customWidth="1"/>
    <col min="2306" max="2306" width="9.140625" style="287"/>
    <col min="2307" max="2307" width="9.85546875" style="287" customWidth="1"/>
    <col min="2308" max="2308" width="12.85546875" style="287" customWidth="1"/>
    <col min="2309" max="2309" width="13.85546875" style="287" customWidth="1"/>
    <col min="2310" max="2310" width="13.42578125" style="287" customWidth="1"/>
    <col min="2311" max="2315" width="9.7109375" style="287" customWidth="1"/>
    <col min="2316" max="2316" width="147.28515625" style="287" customWidth="1"/>
    <col min="2317" max="2317" width="0" style="287" hidden="1" customWidth="1"/>
    <col min="2318" max="2318" width="11.28515625" style="287" bestFit="1" customWidth="1"/>
    <col min="2319" max="2319" width="3.85546875" style="287" customWidth="1"/>
    <col min="2320" max="2320" width="11.7109375" style="287" bestFit="1" customWidth="1"/>
    <col min="2321" max="2560" width="9.140625" style="287"/>
    <col min="2561" max="2561" width="5.140625" style="287" customWidth="1"/>
    <col min="2562" max="2562" width="9.140625" style="287"/>
    <col min="2563" max="2563" width="9.85546875" style="287" customWidth="1"/>
    <col min="2564" max="2564" width="12.85546875" style="287" customWidth="1"/>
    <col min="2565" max="2565" width="13.85546875" style="287" customWidth="1"/>
    <col min="2566" max="2566" width="13.42578125" style="287" customWidth="1"/>
    <col min="2567" max="2571" width="9.7109375" style="287" customWidth="1"/>
    <col min="2572" max="2572" width="147.28515625" style="287" customWidth="1"/>
    <col min="2573" max="2573" width="0" style="287" hidden="1" customWidth="1"/>
    <col min="2574" max="2574" width="11.28515625" style="287" bestFit="1" customWidth="1"/>
    <col min="2575" max="2575" width="3.85546875" style="287" customWidth="1"/>
    <col min="2576" max="2576" width="11.7109375" style="287" bestFit="1" customWidth="1"/>
    <col min="2577" max="2816" width="9.140625" style="287"/>
    <col min="2817" max="2817" width="5.140625" style="287" customWidth="1"/>
    <col min="2818" max="2818" width="9.140625" style="287"/>
    <col min="2819" max="2819" width="9.85546875" style="287" customWidth="1"/>
    <col min="2820" max="2820" width="12.85546875" style="287" customWidth="1"/>
    <col min="2821" max="2821" width="13.85546875" style="287" customWidth="1"/>
    <col min="2822" max="2822" width="13.42578125" style="287" customWidth="1"/>
    <col min="2823" max="2827" width="9.7109375" style="287" customWidth="1"/>
    <col min="2828" max="2828" width="147.28515625" style="287" customWidth="1"/>
    <col min="2829" max="2829" width="0" style="287" hidden="1" customWidth="1"/>
    <col min="2830" max="2830" width="11.28515625" style="287" bestFit="1" customWidth="1"/>
    <col min="2831" max="2831" width="3.85546875" style="287" customWidth="1"/>
    <col min="2832" max="2832" width="11.7109375" style="287" bestFit="1" customWidth="1"/>
    <col min="2833" max="3072" width="9.140625" style="287"/>
    <col min="3073" max="3073" width="5.140625" style="287" customWidth="1"/>
    <col min="3074" max="3074" width="9.140625" style="287"/>
    <col min="3075" max="3075" width="9.85546875" style="287" customWidth="1"/>
    <col min="3076" max="3076" width="12.85546875" style="287" customWidth="1"/>
    <col min="3077" max="3077" width="13.85546875" style="287" customWidth="1"/>
    <col min="3078" max="3078" width="13.42578125" style="287" customWidth="1"/>
    <col min="3079" max="3083" width="9.7109375" style="287" customWidth="1"/>
    <col min="3084" max="3084" width="147.28515625" style="287" customWidth="1"/>
    <col min="3085" max="3085" width="0" style="287" hidden="1" customWidth="1"/>
    <col min="3086" max="3086" width="11.28515625" style="287" bestFit="1" customWidth="1"/>
    <col min="3087" max="3087" width="3.85546875" style="287" customWidth="1"/>
    <col min="3088" max="3088" width="11.7109375" style="287" bestFit="1" customWidth="1"/>
    <col min="3089" max="3328" width="9.140625" style="287"/>
    <col min="3329" max="3329" width="5.140625" style="287" customWidth="1"/>
    <col min="3330" max="3330" width="9.140625" style="287"/>
    <col min="3331" max="3331" width="9.85546875" style="287" customWidth="1"/>
    <col min="3332" max="3332" width="12.85546875" style="287" customWidth="1"/>
    <col min="3333" max="3333" width="13.85546875" style="287" customWidth="1"/>
    <col min="3334" max="3334" width="13.42578125" style="287" customWidth="1"/>
    <col min="3335" max="3339" width="9.7109375" style="287" customWidth="1"/>
    <col min="3340" max="3340" width="147.28515625" style="287" customWidth="1"/>
    <col min="3341" max="3341" width="0" style="287" hidden="1" customWidth="1"/>
    <col min="3342" max="3342" width="11.28515625" style="287" bestFit="1" customWidth="1"/>
    <col min="3343" max="3343" width="3.85546875" style="287" customWidth="1"/>
    <col min="3344" max="3344" width="11.7109375" style="287" bestFit="1" customWidth="1"/>
    <col min="3345" max="3584" width="9.140625" style="287"/>
    <col min="3585" max="3585" width="5.140625" style="287" customWidth="1"/>
    <col min="3586" max="3586" width="9.140625" style="287"/>
    <col min="3587" max="3587" width="9.85546875" style="287" customWidth="1"/>
    <col min="3588" max="3588" width="12.85546875" style="287" customWidth="1"/>
    <col min="3589" max="3589" width="13.85546875" style="287" customWidth="1"/>
    <col min="3590" max="3590" width="13.42578125" style="287" customWidth="1"/>
    <col min="3591" max="3595" width="9.7109375" style="287" customWidth="1"/>
    <col min="3596" max="3596" width="147.28515625" style="287" customWidth="1"/>
    <col min="3597" max="3597" width="0" style="287" hidden="1" customWidth="1"/>
    <col min="3598" max="3598" width="11.28515625" style="287" bestFit="1" customWidth="1"/>
    <col min="3599" max="3599" width="3.85546875" style="287" customWidth="1"/>
    <col min="3600" max="3600" width="11.7109375" style="287" bestFit="1" customWidth="1"/>
    <col min="3601" max="3840" width="9.140625" style="287"/>
    <col min="3841" max="3841" width="5.140625" style="287" customWidth="1"/>
    <col min="3842" max="3842" width="9.140625" style="287"/>
    <col min="3843" max="3843" width="9.85546875" style="287" customWidth="1"/>
    <col min="3844" max="3844" width="12.85546875" style="287" customWidth="1"/>
    <col min="3845" max="3845" width="13.85546875" style="287" customWidth="1"/>
    <col min="3846" max="3846" width="13.42578125" style="287" customWidth="1"/>
    <col min="3847" max="3851" width="9.7109375" style="287" customWidth="1"/>
    <col min="3852" max="3852" width="147.28515625" style="287" customWidth="1"/>
    <col min="3853" max="3853" width="0" style="287" hidden="1" customWidth="1"/>
    <col min="3854" max="3854" width="11.28515625" style="287" bestFit="1" customWidth="1"/>
    <col min="3855" max="3855" width="3.85546875" style="287" customWidth="1"/>
    <col min="3856" max="3856" width="11.7109375" style="287" bestFit="1" customWidth="1"/>
    <col min="3857" max="4096" width="9.140625" style="287"/>
    <col min="4097" max="4097" width="5.140625" style="287" customWidth="1"/>
    <col min="4098" max="4098" width="9.140625" style="287"/>
    <col min="4099" max="4099" width="9.85546875" style="287" customWidth="1"/>
    <col min="4100" max="4100" width="12.85546875" style="287" customWidth="1"/>
    <col min="4101" max="4101" width="13.85546875" style="287" customWidth="1"/>
    <col min="4102" max="4102" width="13.42578125" style="287" customWidth="1"/>
    <col min="4103" max="4107" width="9.7109375" style="287" customWidth="1"/>
    <col min="4108" max="4108" width="147.28515625" style="287" customWidth="1"/>
    <col min="4109" max="4109" width="0" style="287" hidden="1" customWidth="1"/>
    <col min="4110" max="4110" width="11.28515625" style="287" bestFit="1" customWidth="1"/>
    <col min="4111" max="4111" width="3.85546875" style="287" customWidth="1"/>
    <col min="4112" max="4112" width="11.7109375" style="287" bestFit="1" customWidth="1"/>
    <col min="4113" max="4352" width="9.140625" style="287"/>
    <col min="4353" max="4353" width="5.140625" style="287" customWidth="1"/>
    <col min="4354" max="4354" width="9.140625" style="287"/>
    <col min="4355" max="4355" width="9.85546875" style="287" customWidth="1"/>
    <col min="4356" max="4356" width="12.85546875" style="287" customWidth="1"/>
    <col min="4357" max="4357" width="13.85546875" style="287" customWidth="1"/>
    <col min="4358" max="4358" width="13.42578125" style="287" customWidth="1"/>
    <col min="4359" max="4363" width="9.7109375" style="287" customWidth="1"/>
    <col min="4364" max="4364" width="147.28515625" style="287" customWidth="1"/>
    <col min="4365" max="4365" width="0" style="287" hidden="1" customWidth="1"/>
    <col min="4366" max="4366" width="11.28515625" style="287" bestFit="1" customWidth="1"/>
    <col min="4367" max="4367" width="3.85546875" style="287" customWidth="1"/>
    <col min="4368" max="4368" width="11.7109375" style="287" bestFit="1" customWidth="1"/>
    <col min="4369" max="4608" width="9.140625" style="287"/>
    <col min="4609" max="4609" width="5.140625" style="287" customWidth="1"/>
    <col min="4610" max="4610" width="9.140625" style="287"/>
    <col min="4611" max="4611" width="9.85546875" style="287" customWidth="1"/>
    <col min="4612" max="4612" width="12.85546875" style="287" customWidth="1"/>
    <col min="4613" max="4613" width="13.85546875" style="287" customWidth="1"/>
    <col min="4614" max="4614" width="13.42578125" style="287" customWidth="1"/>
    <col min="4615" max="4619" width="9.7109375" style="287" customWidth="1"/>
    <col min="4620" max="4620" width="147.28515625" style="287" customWidth="1"/>
    <col min="4621" max="4621" width="0" style="287" hidden="1" customWidth="1"/>
    <col min="4622" max="4622" width="11.28515625" style="287" bestFit="1" customWidth="1"/>
    <col min="4623" max="4623" width="3.85546875" style="287" customWidth="1"/>
    <col min="4624" max="4624" width="11.7109375" style="287" bestFit="1" customWidth="1"/>
    <col min="4625" max="4864" width="9.140625" style="287"/>
    <col min="4865" max="4865" width="5.140625" style="287" customWidth="1"/>
    <col min="4866" max="4866" width="9.140625" style="287"/>
    <col min="4867" max="4867" width="9.85546875" style="287" customWidth="1"/>
    <col min="4868" max="4868" width="12.85546875" style="287" customWidth="1"/>
    <col min="4869" max="4869" width="13.85546875" style="287" customWidth="1"/>
    <col min="4870" max="4870" width="13.42578125" style="287" customWidth="1"/>
    <col min="4871" max="4875" width="9.7109375" style="287" customWidth="1"/>
    <col min="4876" max="4876" width="147.28515625" style="287" customWidth="1"/>
    <col min="4877" max="4877" width="0" style="287" hidden="1" customWidth="1"/>
    <col min="4878" max="4878" width="11.28515625" style="287" bestFit="1" customWidth="1"/>
    <col min="4879" max="4879" width="3.85546875" style="287" customWidth="1"/>
    <col min="4880" max="4880" width="11.7109375" style="287" bestFit="1" customWidth="1"/>
    <col min="4881" max="5120" width="9.140625" style="287"/>
    <col min="5121" max="5121" width="5.140625" style="287" customWidth="1"/>
    <col min="5122" max="5122" width="9.140625" style="287"/>
    <col min="5123" max="5123" width="9.85546875" style="287" customWidth="1"/>
    <col min="5124" max="5124" width="12.85546875" style="287" customWidth="1"/>
    <col min="5125" max="5125" width="13.85546875" style="287" customWidth="1"/>
    <col min="5126" max="5126" width="13.42578125" style="287" customWidth="1"/>
    <col min="5127" max="5131" width="9.7109375" style="287" customWidth="1"/>
    <col min="5132" max="5132" width="147.28515625" style="287" customWidth="1"/>
    <col min="5133" max="5133" width="0" style="287" hidden="1" customWidth="1"/>
    <col min="5134" max="5134" width="11.28515625" style="287" bestFit="1" customWidth="1"/>
    <col min="5135" max="5135" width="3.85546875" style="287" customWidth="1"/>
    <col min="5136" max="5136" width="11.7109375" style="287" bestFit="1" customWidth="1"/>
    <col min="5137" max="5376" width="9.140625" style="287"/>
    <col min="5377" max="5377" width="5.140625" style="287" customWidth="1"/>
    <col min="5378" max="5378" width="9.140625" style="287"/>
    <col min="5379" max="5379" width="9.85546875" style="287" customWidth="1"/>
    <col min="5380" max="5380" width="12.85546875" style="287" customWidth="1"/>
    <col min="5381" max="5381" width="13.85546875" style="287" customWidth="1"/>
    <col min="5382" max="5382" width="13.42578125" style="287" customWidth="1"/>
    <col min="5383" max="5387" width="9.7109375" style="287" customWidth="1"/>
    <col min="5388" max="5388" width="147.28515625" style="287" customWidth="1"/>
    <col min="5389" max="5389" width="0" style="287" hidden="1" customWidth="1"/>
    <col min="5390" max="5390" width="11.28515625" style="287" bestFit="1" customWidth="1"/>
    <col min="5391" max="5391" width="3.85546875" style="287" customWidth="1"/>
    <col min="5392" max="5392" width="11.7109375" style="287" bestFit="1" customWidth="1"/>
    <col min="5393" max="5632" width="9.140625" style="287"/>
    <col min="5633" max="5633" width="5.140625" style="287" customWidth="1"/>
    <col min="5634" max="5634" width="9.140625" style="287"/>
    <col min="5635" max="5635" width="9.85546875" style="287" customWidth="1"/>
    <col min="5636" max="5636" width="12.85546875" style="287" customWidth="1"/>
    <col min="5637" max="5637" width="13.85546875" style="287" customWidth="1"/>
    <col min="5638" max="5638" width="13.42578125" style="287" customWidth="1"/>
    <col min="5639" max="5643" width="9.7109375" style="287" customWidth="1"/>
    <col min="5644" max="5644" width="147.28515625" style="287" customWidth="1"/>
    <col min="5645" max="5645" width="0" style="287" hidden="1" customWidth="1"/>
    <col min="5646" max="5646" width="11.28515625" style="287" bestFit="1" customWidth="1"/>
    <col min="5647" max="5647" width="3.85546875" style="287" customWidth="1"/>
    <col min="5648" max="5648" width="11.7109375" style="287" bestFit="1" customWidth="1"/>
    <col min="5649" max="5888" width="9.140625" style="287"/>
    <col min="5889" max="5889" width="5.140625" style="287" customWidth="1"/>
    <col min="5890" max="5890" width="9.140625" style="287"/>
    <col min="5891" max="5891" width="9.85546875" style="287" customWidth="1"/>
    <col min="5892" max="5892" width="12.85546875" style="287" customWidth="1"/>
    <col min="5893" max="5893" width="13.85546875" style="287" customWidth="1"/>
    <col min="5894" max="5894" width="13.42578125" style="287" customWidth="1"/>
    <col min="5895" max="5899" width="9.7109375" style="287" customWidth="1"/>
    <col min="5900" max="5900" width="147.28515625" style="287" customWidth="1"/>
    <col min="5901" max="5901" width="0" style="287" hidden="1" customWidth="1"/>
    <col min="5902" max="5902" width="11.28515625" style="287" bestFit="1" customWidth="1"/>
    <col min="5903" max="5903" width="3.85546875" style="287" customWidth="1"/>
    <col min="5904" max="5904" width="11.7109375" style="287" bestFit="1" customWidth="1"/>
    <col min="5905" max="6144" width="9.140625" style="287"/>
    <col min="6145" max="6145" width="5.140625" style="287" customWidth="1"/>
    <col min="6146" max="6146" width="9.140625" style="287"/>
    <col min="6147" max="6147" width="9.85546875" style="287" customWidth="1"/>
    <col min="6148" max="6148" width="12.85546875" style="287" customWidth="1"/>
    <col min="6149" max="6149" width="13.85546875" style="287" customWidth="1"/>
    <col min="6150" max="6150" width="13.42578125" style="287" customWidth="1"/>
    <col min="6151" max="6155" width="9.7109375" style="287" customWidth="1"/>
    <col min="6156" max="6156" width="147.28515625" style="287" customWidth="1"/>
    <col min="6157" max="6157" width="0" style="287" hidden="1" customWidth="1"/>
    <col min="6158" max="6158" width="11.28515625" style="287" bestFit="1" customWidth="1"/>
    <col min="6159" max="6159" width="3.85546875" style="287" customWidth="1"/>
    <col min="6160" max="6160" width="11.7109375" style="287" bestFit="1" customWidth="1"/>
    <col min="6161" max="6400" width="9.140625" style="287"/>
    <col min="6401" max="6401" width="5.140625" style="287" customWidth="1"/>
    <col min="6402" max="6402" width="9.140625" style="287"/>
    <col min="6403" max="6403" width="9.85546875" style="287" customWidth="1"/>
    <col min="6404" max="6404" width="12.85546875" style="287" customWidth="1"/>
    <col min="6405" max="6405" width="13.85546875" style="287" customWidth="1"/>
    <col min="6406" max="6406" width="13.42578125" style="287" customWidth="1"/>
    <col min="6407" max="6411" width="9.7109375" style="287" customWidth="1"/>
    <col min="6412" max="6412" width="147.28515625" style="287" customWidth="1"/>
    <col min="6413" max="6413" width="0" style="287" hidden="1" customWidth="1"/>
    <col min="6414" max="6414" width="11.28515625" style="287" bestFit="1" customWidth="1"/>
    <col min="6415" max="6415" width="3.85546875" style="287" customWidth="1"/>
    <col min="6416" max="6416" width="11.7109375" style="287" bestFit="1" customWidth="1"/>
    <col min="6417" max="6656" width="9.140625" style="287"/>
    <col min="6657" max="6657" width="5.140625" style="287" customWidth="1"/>
    <col min="6658" max="6658" width="9.140625" style="287"/>
    <col min="6659" max="6659" width="9.85546875" style="287" customWidth="1"/>
    <col min="6660" max="6660" width="12.85546875" style="287" customWidth="1"/>
    <col min="6661" max="6661" width="13.85546875" style="287" customWidth="1"/>
    <col min="6662" max="6662" width="13.42578125" style="287" customWidth="1"/>
    <col min="6663" max="6667" width="9.7109375" style="287" customWidth="1"/>
    <col min="6668" max="6668" width="147.28515625" style="287" customWidth="1"/>
    <col min="6669" max="6669" width="0" style="287" hidden="1" customWidth="1"/>
    <col min="6670" max="6670" width="11.28515625" style="287" bestFit="1" customWidth="1"/>
    <col min="6671" max="6671" width="3.85546875" style="287" customWidth="1"/>
    <col min="6672" max="6672" width="11.7109375" style="287" bestFit="1" customWidth="1"/>
    <col min="6673" max="6912" width="9.140625" style="287"/>
    <col min="6913" max="6913" width="5.140625" style="287" customWidth="1"/>
    <col min="6914" max="6914" width="9.140625" style="287"/>
    <col min="6915" max="6915" width="9.85546875" style="287" customWidth="1"/>
    <col min="6916" max="6916" width="12.85546875" style="287" customWidth="1"/>
    <col min="6917" max="6917" width="13.85546875" style="287" customWidth="1"/>
    <col min="6918" max="6918" width="13.42578125" style="287" customWidth="1"/>
    <col min="6919" max="6923" width="9.7109375" style="287" customWidth="1"/>
    <col min="6924" max="6924" width="147.28515625" style="287" customWidth="1"/>
    <col min="6925" max="6925" width="0" style="287" hidden="1" customWidth="1"/>
    <col min="6926" max="6926" width="11.28515625" style="287" bestFit="1" customWidth="1"/>
    <col min="6927" max="6927" width="3.85546875" style="287" customWidth="1"/>
    <col min="6928" max="6928" width="11.7109375" style="287" bestFit="1" customWidth="1"/>
    <col min="6929" max="7168" width="9.140625" style="287"/>
    <col min="7169" max="7169" width="5.140625" style="287" customWidth="1"/>
    <col min="7170" max="7170" width="9.140625" style="287"/>
    <col min="7171" max="7171" width="9.85546875" style="287" customWidth="1"/>
    <col min="7172" max="7172" width="12.85546875" style="287" customWidth="1"/>
    <col min="7173" max="7173" width="13.85546875" style="287" customWidth="1"/>
    <col min="7174" max="7174" width="13.42578125" style="287" customWidth="1"/>
    <col min="7175" max="7179" width="9.7109375" style="287" customWidth="1"/>
    <col min="7180" max="7180" width="147.28515625" style="287" customWidth="1"/>
    <col min="7181" max="7181" width="0" style="287" hidden="1" customWidth="1"/>
    <col min="7182" max="7182" width="11.28515625" style="287" bestFit="1" customWidth="1"/>
    <col min="7183" max="7183" width="3.85546875" style="287" customWidth="1"/>
    <col min="7184" max="7184" width="11.7109375" style="287" bestFit="1" customWidth="1"/>
    <col min="7185" max="7424" width="9.140625" style="287"/>
    <col min="7425" max="7425" width="5.140625" style="287" customWidth="1"/>
    <col min="7426" max="7426" width="9.140625" style="287"/>
    <col min="7427" max="7427" width="9.85546875" style="287" customWidth="1"/>
    <col min="7428" max="7428" width="12.85546875" style="287" customWidth="1"/>
    <col min="7429" max="7429" width="13.85546875" style="287" customWidth="1"/>
    <col min="7430" max="7430" width="13.42578125" style="287" customWidth="1"/>
    <col min="7431" max="7435" width="9.7109375" style="287" customWidth="1"/>
    <col min="7436" max="7436" width="147.28515625" style="287" customWidth="1"/>
    <col min="7437" max="7437" width="0" style="287" hidden="1" customWidth="1"/>
    <col min="7438" max="7438" width="11.28515625" style="287" bestFit="1" customWidth="1"/>
    <col min="7439" max="7439" width="3.85546875" style="287" customWidth="1"/>
    <col min="7440" max="7440" width="11.7109375" style="287" bestFit="1" customWidth="1"/>
    <col min="7441" max="7680" width="9.140625" style="287"/>
    <col min="7681" max="7681" width="5.140625" style="287" customWidth="1"/>
    <col min="7682" max="7682" width="9.140625" style="287"/>
    <col min="7683" max="7683" width="9.85546875" style="287" customWidth="1"/>
    <col min="7684" max="7684" width="12.85546875" style="287" customWidth="1"/>
    <col min="7685" max="7685" width="13.85546875" style="287" customWidth="1"/>
    <col min="7686" max="7686" width="13.42578125" style="287" customWidth="1"/>
    <col min="7687" max="7691" width="9.7109375" style="287" customWidth="1"/>
    <col min="7692" max="7692" width="147.28515625" style="287" customWidth="1"/>
    <col min="7693" max="7693" width="0" style="287" hidden="1" customWidth="1"/>
    <col min="7694" max="7694" width="11.28515625" style="287" bestFit="1" customWidth="1"/>
    <col min="7695" max="7695" width="3.85546875" style="287" customWidth="1"/>
    <col min="7696" max="7696" width="11.7109375" style="287" bestFit="1" customWidth="1"/>
    <col min="7697" max="7936" width="9.140625" style="287"/>
    <col min="7937" max="7937" width="5.140625" style="287" customWidth="1"/>
    <col min="7938" max="7938" width="9.140625" style="287"/>
    <col min="7939" max="7939" width="9.85546875" style="287" customWidth="1"/>
    <col min="7940" max="7940" width="12.85546875" style="287" customWidth="1"/>
    <col min="7941" max="7941" width="13.85546875" style="287" customWidth="1"/>
    <col min="7942" max="7942" width="13.42578125" style="287" customWidth="1"/>
    <col min="7943" max="7947" width="9.7109375" style="287" customWidth="1"/>
    <col min="7948" max="7948" width="147.28515625" style="287" customWidth="1"/>
    <col min="7949" max="7949" width="0" style="287" hidden="1" customWidth="1"/>
    <col min="7950" max="7950" width="11.28515625" style="287" bestFit="1" customWidth="1"/>
    <col min="7951" max="7951" width="3.85546875" style="287" customWidth="1"/>
    <col min="7952" max="7952" width="11.7109375" style="287" bestFit="1" customWidth="1"/>
    <col min="7953" max="8192" width="9.140625" style="287"/>
    <col min="8193" max="8193" width="5.140625" style="287" customWidth="1"/>
    <col min="8194" max="8194" width="9.140625" style="287"/>
    <col min="8195" max="8195" width="9.85546875" style="287" customWidth="1"/>
    <col min="8196" max="8196" width="12.85546875" style="287" customWidth="1"/>
    <col min="8197" max="8197" width="13.85546875" style="287" customWidth="1"/>
    <col min="8198" max="8198" width="13.42578125" style="287" customWidth="1"/>
    <col min="8199" max="8203" width="9.7109375" style="287" customWidth="1"/>
    <col min="8204" max="8204" width="147.28515625" style="287" customWidth="1"/>
    <col min="8205" max="8205" width="0" style="287" hidden="1" customWidth="1"/>
    <col min="8206" max="8206" width="11.28515625" style="287" bestFit="1" customWidth="1"/>
    <col min="8207" max="8207" width="3.85546875" style="287" customWidth="1"/>
    <col min="8208" max="8208" width="11.7109375" style="287" bestFit="1" customWidth="1"/>
    <col min="8209" max="8448" width="9.140625" style="287"/>
    <col min="8449" max="8449" width="5.140625" style="287" customWidth="1"/>
    <col min="8450" max="8450" width="9.140625" style="287"/>
    <col min="8451" max="8451" width="9.85546875" style="287" customWidth="1"/>
    <col min="8452" max="8452" width="12.85546875" style="287" customWidth="1"/>
    <col min="8453" max="8453" width="13.85546875" style="287" customWidth="1"/>
    <col min="8454" max="8454" width="13.42578125" style="287" customWidth="1"/>
    <col min="8455" max="8459" width="9.7109375" style="287" customWidth="1"/>
    <col min="8460" max="8460" width="147.28515625" style="287" customWidth="1"/>
    <col min="8461" max="8461" width="0" style="287" hidden="1" customWidth="1"/>
    <col min="8462" max="8462" width="11.28515625" style="287" bestFit="1" customWidth="1"/>
    <col min="8463" max="8463" width="3.85546875" style="287" customWidth="1"/>
    <col min="8464" max="8464" width="11.7109375" style="287" bestFit="1" customWidth="1"/>
    <col min="8465" max="8704" width="9.140625" style="287"/>
    <col min="8705" max="8705" width="5.140625" style="287" customWidth="1"/>
    <col min="8706" max="8706" width="9.140625" style="287"/>
    <col min="8707" max="8707" width="9.85546875" style="287" customWidth="1"/>
    <col min="8708" max="8708" width="12.85546875" style="287" customWidth="1"/>
    <col min="8709" max="8709" width="13.85546875" style="287" customWidth="1"/>
    <col min="8710" max="8710" width="13.42578125" style="287" customWidth="1"/>
    <col min="8711" max="8715" width="9.7109375" style="287" customWidth="1"/>
    <col min="8716" max="8716" width="147.28515625" style="287" customWidth="1"/>
    <col min="8717" max="8717" width="0" style="287" hidden="1" customWidth="1"/>
    <col min="8718" max="8718" width="11.28515625" style="287" bestFit="1" customWidth="1"/>
    <col min="8719" max="8719" width="3.85546875" style="287" customWidth="1"/>
    <col min="8720" max="8720" width="11.7109375" style="287" bestFit="1" customWidth="1"/>
    <col min="8721" max="8960" width="9.140625" style="287"/>
    <col min="8961" max="8961" width="5.140625" style="287" customWidth="1"/>
    <col min="8962" max="8962" width="9.140625" style="287"/>
    <col min="8963" max="8963" width="9.85546875" style="287" customWidth="1"/>
    <col min="8964" max="8964" width="12.85546875" style="287" customWidth="1"/>
    <col min="8965" max="8965" width="13.85546875" style="287" customWidth="1"/>
    <col min="8966" max="8966" width="13.42578125" style="287" customWidth="1"/>
    <col min="8967" max="8971" width="9.7109375" style="287" customWidth="1"/>
    <col min="8972" max="8972" width="147.28515625" style="287" customWidth="1"/>
    <col min="8973" max="8973" width="0" style="287" hidden="1" customWidth="1"/>
    <col min="8974" max="8974" width="11.28515625" style="287" bestFit="1" customWidth="1"/>
    <col min="8975" max="8975" width="3.85546875" style="287" customWidth="1"/>
    <col min="8976" max="8976" width="11.7109375" style="287" bestFit="1" customWidth="1"/>
    <col min="8977" max="9216" width="9.140625" style="287"/>
    <col min="9217" max="9217" width="5.140625" style="287" customWidth="1"/>
    <col min="9218" max="9218" width="9.140625" style="287"/>
    <col min="9219" max="9219" width="9.85546875" style="287" customWidth="1"/>
    <col min="9220" max="9220" width="12.85546875" style="287" customWidth="1"/>
    <col min="9221" max="9221" width="13.85546875" style="287" customWidth="1"/>
    <col min="9222" max="9222" width="13.42578125" style="287" customWidth="1"/>
    <col min="9223" max="9227" width="9.7109375" style="287" customWidth="1"/>
    <col min="9228" max="9228" width="147.28515625" style="287" customWidth="1"/>
    <col min="9229" max="9229" width="0" style="287" hidden="1" customWidth="1"/>
    <col min="9230" max="9230" width="11.28515625" style="287" bestFit="1" customWidth="1"/>
    <col min="9231" max="9231" width="3.85546875" style="287" customWidth="1"/>
    <col min="9232" max="9232" width="11.7109375" style="287" bestFit="1" customWidth="1"/>
    <col min="9233" max="9472" width="9.140625" style="287"/>
    <col min="9473" max="9473" width="5.140625" style="287" customWidth="1"/>
    <col min="9474" max="9474" width="9.140625" style="287"/>
    <col min="9475" max="9475" width="9.85546875" style="287" customWidth="1"/>
    <col min="9476" max="9476" width="12.85546875" style="287" customWidth="1"/>
    <col min="9477" max="9477" width="13.85546875" style="287" customWidth="1"/>
    <col min="9478" max="9478" width="13.42578125" style="287" customWidth="1"/>
    <col min="9479" max="9483" width="9.7109375" style="287" customWidth="1"/>
    <col min="9484" max="9484" width="147.28515625" style="287" customWidth="1"/>
    <col min="9485" max="9485" width="0" style="287" hidden="1" customWidth="1"/>
    <col min="9486" max="9486" width="11.28515625" style="287" bestFit="1" customWidth="1"/>
    <col min="9487" max="9487" width="3.85546875" style="287" customWidth="1"/>
    <col min="9488" max="9488" width="11.7109375" style="287" bestFit="1" customWidth="1"/>
    <col min="9489" max="9728" width="9.140625" style="287"/>
    <col min="9729" max="9729" width="5.140625" style="287" customWidth="1"/>
    <col min="9730" max="9730" width="9.140625" style="287"/>
    <col min="9731" max="9731" width="9.85546875" style="287" customWidth="1"/>
    <col min="9732" max="9732" width="12.85546875" style="287" customWidth="1"/>
    <col min="9733" max="9733" width="13.85546875" style="287" customWidth="1"/>
    <col min="9734" max="9734" width="13.42578125" style="287" customWidth="1"/>
    <col min="9735" max="9739" width="9.7109375" style="287" customWidth="1"/>
    <col min="9740" max="9740" width="147.28515625" style="287" customWidth="1"/>
    <col min="9741" max="9741" width="0" style="287" hidden="1" customWidth="1"/>
    <col min="9742" max="9742" width="11.28515625" style="287" bestFit="1" customWidth="1"/>
    <col min="9743" max="9743" width="3.85546875" style="287" customWidth="1"/>
    <col min="9744" max="9744" width="11.7109375" style="287" bestFit="1" customWidth="1"/>
    <col min="9745" max="9984" width="9.140625" style="287"/>
    <col min="9985" max="9985" width="5.140625" style="287" customWidth="1"/>
    <col min="9986" max="9986" width="9.140625" style="287"/>
    <col min="9987" max="9987" width="9.85546875" style="287" customWidth="1"/>
    <col min="9988" max="9988" width="12.85546875" style="287" customWidth="1"/>
    <col min="9989" max="9989" width="13.85546875" style="287" customWidth="1"/>
    <col min="9990" max="9990" width="13.42578125" style="287" customWidth="1"/>
    <col min="9991" max="9995" width="9.7109375" style="287" customWidth="1"/>
    <col min="9996" max="9996" width="147.28515625" style="287" customWidth="1"/>
    <col min="9997" max="9997" width="0" style="287" hidden="1" customWidth="1"/>
    <col min="9998" max="9998" width="11.28515625" style="287" bestFit="1" customWidth="1"/>
    <col min="9999" max="9999" width="3.85546875" style="287" customWidth="1"/>
    <col min="10000" max="10000" width="11.7109375" style="287" bestFit="1" customWidth="1"/>
    <col min="10001" max="10240" width="9.140625" style="287"/>
    <col min="10241" max="10241" width="5.140625" style="287" customWidth="1"/>
    <col min="10242" max="10242" width="9.140625" style="287"/>
    <col min="10243" max="10243" width="9.85546875" style="287" customWidth="1"/>
    <col min="10244" max="10244" width="12.85546875" style="287" customWidth="1"/>
    <col min="10245" max="10245" width="13.85546875" style="287" customWidth="1"/>
    <col min="10246" max="10246" width="13.42578125" style="287" customWidth="1"/>
    <col min="10247" max="10251" width="9.7109375" style="287" customWidth="1"/>
    <col min="10252" max="10252" width="147.28515625" style="287" customWidth="1"/>
    <col min="10253" max="10253" width="0" style="287" hidden="1" customWidth="1"/>
    <col min="10254" max="10254" width="11.28515625" style="287" bestFit="1" customWidth="1"/>
    <col min="10255" max="10255" width="3.85546875" style="287" customWidth="1"/>
    <col min="10256" max="10256" width="11.7109375" style="287" bestFit="1" customWidth="1"/>
    <col min="10257" max="10496" width="9.140625" style="287"/>
    <col min="10497" max="10497" width="5.140625" style="287" customWidth="1"/>
    <col min="10498" max="10498" width="9.140625" style="287"/>
    <col min="10499" max="10499" width="9.85546875" style="287" customWidth="1"/>
    <col min="10500" max="10500" width="12.85546875" style="287" customWidth="1"/>
    <col min="10501" max="10501" width="13.85546875" style="287" customWidth="1"/>
    <col min="10502" max="10502" width="13.42578125" style="287" customWidth="1"/>
    <col min="10503" max="10507" width="9.7109375" style="287" customWidth="1"/>
    <col min="10508" max="10508" width="147.28515625" style="287" customWidth="1"/>
    <col min="10509" max="10509" width="0" style="287" hidden="1" customWidth="1"/>
    <col min="10510" max="10510" width="11.28515625" style="287" bestFit="1" customWidth="1"/>
    <col min="10511" max="10511" width="3.85546875" style="287" customWidth="1"/>
    <col min="10512" max="10512" width="11.7109375" style="287" bestFit="1" customWidth="1"/>
    <col min="10513" max="10752" width="9.140625" style="287"/>
    <col min="10753" max="10753" width="5.140625" style="287" customWidth="1"/>
    <col min="10754" max="10754" width="9.140625" style="287"/>
    <col min="10755" max="10755" width="9.85546875" style="287" customWidth="1"/>
    <col min="10756" max="10756" width="12.85546875" style="287" customWidth="1"/>
    <col min="10757" max="10757" width="13.85546875" style="287" customWidth="1"/>
    <col min="10758" max="10758" width="13.42578125" style="287" customWidth="1"/>
    <col min="10759" max="10763" width="9.7109375" style="287" customWidth="1"/>
    <col min="10764" max="10764" width="147.28515625" style="287" customWidth="1"/>
    <col min="10765" max="10765" width="0" style="287" hidden="1" customWidth="1"/>
    <col min="10766" max="10766" width="11.28515625" style="287" bestFit="1" customWidth="1"/>
    <col min="10767" max="10767" width="3.85546875" style="287" customWidth="1"/>
    <col min="10768" max="10768" width="11.7109375" style="287" bestFit="1" customWidth="1"/>
    <col min="10769" max="11008" width="9.140625" style="287"/>
    <col min="11009" max="11009" width="5.140625" style="287" customWidth="1"/>
    <col min="11010" max="11010" width="9.140625" style="287"/>
    <col min="11011" max="11011" width="9.85546875" style="287" customWidth="1"/>
    <col min="11012" max="11012" width="12.85546875" style="287" customWidth="1"/>
    <col min="11013" max="11013" width="13.85546875" style="287" customWidth="1"/>
    <col min="11014" max="11014" width="13.42578125" style="287" customWidth="1"/>
    <col min="11015" max="11019" width="9.7109375" style="287" customWidth="1"/>
    <col min="11020" max="11020" width="147.28515625" style="287" customWidth="1"/>
    <col min="11021" max="11021" width="0" style="287" hidden="1" customWidth="1"/>
    <col min="11022" max="11022" width="11.28515625" style="287" bestFit="1" customWidth="1"/>
    <col min="11023" max="11023" width="3.85546875" style="287" customWidth="1"/>
    <col min="11024" max="11024" width="11.7109375" style="287" bestFit="1" customWidth="1"/>
    <col min="11025" max="11264" width="9.140625" style="287"/>
    <col min="11265" max="11265" width="5.140625" style="287" customWidth="1"/>
    <col min="11266" max="11266" width="9.140625" style="287"/>
    <col min="11267" max="11267" width="9.85546875" style="287" customWidth="1"/>
    <col min="11268" max="11268" width="12.85546875" style="287" customWidth="1"/>
    <col min="11269" max="11269" width="13.85546875" style="287" customWidth="1"/>
    <col min="11270" max="11270" width="13.42578125" style="287" customWidth="1"/>
    <col min="11271" max="11275" width="9.7109375" style="287" customWidth="1"/>
    <col min="11276" max="11276" width="147.28515625" style="287" customWidth="1"/>
    <col min="11277" max="11277" width="0" style="287" hidden="1" customWidth="1"/>
    <col min="11278" max="11278" width="11.28515625" style="287" bestFit="1" customWidth="1"/>
    <col min="11279" max="11279" width="3.85546875" style="287" customWidth="1"/>
    <col min="11280" max="11280" width="11.7109375" style="287" bestFit="1" customWidth="1"/>
    <col min="11281" max="11520" width="9.140625" style="287"/>
    <col min="11521" max="11521" width="5.140625" style="287" customWidth="1"/>
    <col min="11522" max="11522" width="9.140625" style="287"/>
    <col min="11523" max="11523" width="9.85546875" style="287" customWidth="1"/>
    <col min="11524" max="11524" width="12.85546875" style="287" customWidth="1"/>
    <col min="11525" max="11525" width="13.85546875" style="287" customWidth="1"/>
    <col min="11526" max="11526" width="13.42578125" style="287" customWidth="1"/>
    <col min="11527" max="11531" width="9.7109375" style="287" customWidth="1"/>
    <col min="11532" max="11532" width="147.28515625" style="287" customWidth="1"/>
    <col min="11533" max="11533" width="0" style="287" hidden="1" customWidth="1"/>
    <col min="11534" max="11534" width="11.28515625" style="287" bestFit="1" customWidth="1"/>
    <col min="11535" max="11535" width="3.85546875" style="287" customWidth="1"/>
    <col min="11536" max="11536" width="11.7109375" style="287" bestFit="1" customWidth="1"/>
    <col min="11537" max="11776" width="9.140625" style="287"/>
    <col min="11777" max="11777" width="5.140625" style="287" customWidth="1"/>
    <col min="11778" max="11778" width="9.140625" style="287"/>
    <col min="11779" max="11779" width="9.85546875" style="287" customWidth="1"/>
    <col min="11780" max="11780" width="12.85546875" style="287" customWidth="1"/>
    <col min="11781" max="11781" width="13.85546875" style="287" customWidth="1"/>
    <col min="11782" max="11782" width="13.42578125" style="287" customWidth="1"/>
    <col min="11783" max="11787" width="9.7109375" style="287" customWidth="1"/>
    <col min="11788" max="11788" width="147.28515625" style="287" customWidth="1"/>
    <col min="11789" max="11789" width="0" style="287" hidden="1" customWidth="1"/>
    <col min="11790" max="11790" width="11.28515625" style="287" bestFit="1" customWidth="1"/>
    <col min="11791" max="11791" width="3.85546875" style="287" customWidth="1"/>
    <col min="11792" max="11792" width="11.7109375" style="287" bestFit="1" customWidth="1"/>
    <col min="11793" max="12032" width="9.140625" style="287"/>
    <col min="12033" max="12033" width="5.140625" style="287" customWidth="1"/>
    <col min="12034" max="12034" width="9.140625" style="287"/>
    <col min="12035" max="12035" width="9.85546875" style="287" customWidth="1"/>
    <col min="12036" max="12036" width="12.85546875" style="287" customWidth="1"/>
    <col min="12037" max="12037" width="13.85546875" style="287" customWidth="1"/>
    <col min="12038" max="12038" width="13.42578125" style="287" customWidth="1"/>
    <col min="12039" max="12043" width="9.7109375" style="287" customWidth="1"/>
    <col min="12044" max="12044" width="147.28515625" style="287" customWidth="1"/>
    <col min="12045" max="12045" width="0" style="287" hidden="1" customWidth="1"/>
    <col min="12046" max="12046" width="11.28515625" style="287" bestFit="1" customWidth="1"/>
    <col min="12047" max="12047" width="3.85546875" style="287" customWidth="1"/>
    <col min="12048" max="12048" width="11.7109375" style="287" bestFit="1" customWidth="1"/>
    <col min="12049" max="12288" width="9.140625" style="287"/>
    <col min="12289" max="12289" width="5.140625" style="287" customWidth="1"/>
    <col min="12290" max="12290" width="9.140625" style="287"/>
    <col min="12291" max="12291" width="9.85546875" style="287" customWidth="1"/>
    <col min="12292" max="12292" width="12.85546875" style="287" customWidth="1"/>
    <col min="12293" max="12293" width="13.85546875" style="287" customWidth="1"/>
    <col min="12294" max="12294" width="13.42578125" style="287" customWidth="1"/>
    <col min="12295" max="12299" width="9.7109375" style="287" customWidth="1"/>
    <col min="12300" max="12300" width="147.28515625" style="287" customWidth="1"/>
    <col min="12301" max="12301" width="0" style="287" hidden="1" customWidth="1"/>
    <col min="12302" max="12302" width="11.28515625" style="287" bestFit="1" customWidth="1"/>
    <col min="12303" max="12303" width="3.85546875" style="287" customWidth="1"/>
    <col min="12304" max="12304" width="11.7109375" style="287" bestFit="1" customWidth="1"/>
    <col min="12305" max="12544" width="9.140625" style="287"/>
    <col min="12545" max="12545" width="5.140625" style="287" customWidth="1"/>
    <col min="12546" max="12546" width="9.140625" style="287"/>
    <col min="12547" max="12547" width="9.85546875" style="287" customWidth="1"/>
    <col min="12548" max="12548" width="12.85546875" style="287" customWidth="1"/>
    <col min="12549" max="12549" width="13.85546875" style="287" customWidth="1"/>
    <col min="12550" max="12550" width="13.42578125" style="287" customWidth="1"/>
    <col min="12551" max="12555" width="9.7109375" style="287" customWidth="1"/>
    <col min="12556" max="12556" width="147.28515625" style="287" customWidth="1"/>
    <col min="12557" max="12557" width="0" style="287" hidden="1" customWidth="1"/>
    <col min="12558" max="12558" width="11.28515625" style="287" bestFit="1" customWidth="1"/>
    <col min="12559" max="12559" width="3.85546875" style="287" customWidth="1"/>
    <col min="12560" max="12560" width="11.7109375" style="287" bestFit="1" customWidth="1"/>
    <col min="12561" max="12800" width="9.140625" style="287"/>
    <col min="12801" max="12801" width="5.140625" style="287" customWidth="1"/>
    <col min="12802" max="12802" width="9.140625" style="287"/>
    <col min="12803" max="12803" width="9.85546875" style="287" customWidth="1"/>
    <col min="12804" max="12804" width="12.85546875" style="287" customWidth="1"/>
    <col min="12805" max="12805" width="13.85546875" style="287" customWidth="1"/>
    <col min="12806" max="12806" width="13.42578125" style="287" customWidth="1"/>
    <col min="12807" max="12811" width="9.7109375" style="287" customWidth="1"/>
    <col min="12812" max="12812" width="147.28515625" style="287" customWidth="1"/>
    <col min="12813" max="12813" width="0" style="287" hidden="1" customWidth="1"/>
    <col min="12814" max="12814" width="11.28515625" style="287" bestFit="1" customWidth="1"/>
    <col min="12815" max="12815" width="3.85546875" style="287" customWidth="1"/>
    <col min="12816" max="12816" width="11.7109375" style="287" bestFit="1" customWidth="1"/>
    <col min="12817" max="13056" width="9.140625" style="287"/>
    <col min="13057" max="13057" width="5.140625" style="287" customWidth="1"/>
    <col min="13058" max="13058" width="9.140625" style="287"/>
    <col min="13059" max="13059" width="9.85546875" style="287" customWidth="1"/>
    <col min="13060" max="13060" width="12.85546875" style="287" customWidth="1"/>
    <col min="13061" max="13061" width="13.85546875" style="287" customWidth="1"/>
    <col min="13062" max="13062" width="13.42578125" style="287" customWidth="1"/>
    <col min="13063" max="13067" width="9.7109375" style="287" customWidth="1"/>
    <col min="13068" max="13068" width="147.28515625" style="287" customWidth="1"/>
    <col min="13069" max="13069" width="0" style="287" hidden="1" customWidth="1"/>
    <col min="13070" max="13070" width="11.28515625" style="287" bestFit="1" customWidth="1"/>
    <col min="13071" max="13071" width="3.85546875" style="287" customWidth="1"/>
    <col min="13072" max="13072" width="11.7109375" style="287" bestFit="1" customWidth="1"/>
    <col min="13073" max="13312" width="9.140625" style="287"/>
    <col min="13313" max="13313" width="5.140625" style="287" customWidth="1"/>
    <col min="13314" max="13314" width="9.140625" style="287"/>
    <col min="13315" max="13315" width="9.85546875" style="287" customWidth="1"/>
    <col min="13316" max="13316" width="12.85546875" style="287" customWidth="1"/>
    <col min="13317" max="13317" width="13.85546875" style="287" customWidth="1"/>
    <col min="13318" max="13318" width="13.42578125" style="287" customWidth="1"/>
    <col min="13319" max="13323" width="9.7109375" style="287" customWidth="1"/>
    <col min="13324" max="13324" width="147.28515625" style="287" customWidth="1"/>
    <col min="13325" max="13325" width="0" style="287" hidden="1" customWidth="1"/>
    <col min="13326" max="13326" width="11.28515625" style="287" bestFit="1" customWidth="1"/>
    <col min="13327" max="13327" width="3.85546875" style="287" customWidth="1"/>
    <col min="13328" max="13328" width="11.7109375" style="287" bestFit="1" customWidth="1"/>
    <col min="13329" max="13568" width="9.140625" style="287"/>
    <col min="13569" max="13569" width="5.140625" style="287" customWidth="1"/>
    <col min="13570" max="13570" width="9.140625" style="287"/>
    <col min="13571" max="13571" width="9.85546875" style="287" customWidth="1"/>
    <col min="13572" max="13572" width="12.85546875" style="287" customWidth="1"/>
    <col min="13573" max="13573" width="13.85546875" style="287" customWidth="1"/>
    <col min="13574" max="13574" width="13.42578125" style="287" customWidth="1"/>
    <col min="13575" max="13579" width="9.7109375" style="287" customWidth="1"/>
    <col min="13580" max="13580" width="147.28515625" style="287" customWidth="1"/>
    <col min="13581" max="13581" width="0" style="287" hidden="1" customWidth="1"/>
    <col min="13582" max="13582" width="11.28515625" style="287" bestFit="1" customWidth="1"/>
    <col min="13583" max="13583" width="3.85546875" style="287" customWidth="1"/>
    <col min="13584" max="13584" width="11.7109375" style="287" bestFit="1" customWidth="1"/>
    <col min="13585" max="13824" width="9.140625" style="287"/>
    <col min="13825" max="13825" width="5.140625" style="287" customWidth="1"/>
    <col min="13826" max="13826" width="9.140625" style="287"/>
    <col min="13827" max="13827" width="9.85546875" style="287" customWidth="1"/>
    <col min="13828" max="13828" width="12.85546875" style="287" customWidth="1"/>
    <col min="13829" max="13829" width="13.85546875" style="287" customWidth="1"/>
    <col min="13830" max="13830" width="13.42578125" style="287" customWidth="1"/>
    <col min="13831" max="13835" width="9.7109375" style="287" customWidth="1"/>
    <col min="13836" max="13836" width="147.28515625" style="287" customWidth="1"/>
    <col min="13837" max="13837" width="0" style="287" hidden="1" customWidth="1"/>
    <col min="13838" max="13838" width="11.28515625" style="287" bestFit="1" customWidth="1"/>
    <col min="13839" max="13839" width="3.85546875" style="287" customWidth="1"/>
    <col min="13840" max="13840" width="11.7109375" style="287" bestFit="1" customWidth="1"/>
    <col min="13841" max="14080" width="9.140625" style="287"/>
    <col min="14081" max="14081" width="5.140625" style="287" customWidth="1"/>
    <col min="14082" max="14082" width="9.140625" style="287"/>
    <col min="14083" max="14083" width="9.85546875" style="287" customWidth="1"/>
    <col min="14084" max="14084" width="12.85546875" style="287" customWidth="1"/>
    <col min="14085" max="14085" width="13.85546875" style="287" customWidth="1"/>
    <col min="14086" max="14086" width="13.42578125" style="287" customWidth="1"/>
    <col min="14087" max="14091" width="9.7109375" style="287" customWidth="1"/>
    <col min="14092" max="14092" width="147.28515625" style="287" customWidth="1"/>
    <col min="14093" max="14093" width="0" style="287" hidden="1" customWidth="1"/>
    <col min="14094" max="14094" width="11.28515625" style="287" bestFit="1" customWidth="1"/>
    <col min="14095" max="14095" width="3.85546875" style="287" customWidth="1"/>
    <col min="14096" max="14096" width="11.7109375" style="287" bestFit="1" customWidth="1"/>
    <col min="14097" max="14336" width="9.140625" style="287"/>
    <col min="14337" max="14337" width="5.140625" style="287" customWidth="1"/>
    <col min="14338" max="14338" width="9.140625" style="287"/>
    <col min="14339" max="14339" width="9.85546875" style="287" customWidth="1"/>
    <col min="14340" max="14340" width="12.85546875" style="287" customWidth="1"/>
    <col min="14341" max="14341" width="13.85546875" style="287" customWidth="1"/>
    <col min="14342" max="14342" width="13.42578125" style="287" customWidth="1"/>
    <col min="14343" max="14347" width="9.7109375" style="287" customWidth="1"/>
    <col min="14348" max="14348" width="147.28515625" style="287" customWidth="1"/>
    <col min="14349" max="14349" width="0" style="287" hidden="1" customWidth="1"/>
    <col min="14350" max="14350" width="11.28515625" style="287" bestFit="1" customWidth="1"/>
    <col min="14351" max="14351" width="3.85546875" style="287" customWidth="1"/>
    <col min="14352" max="14352" width="11.7109375" style="287" bestFit="1" customWidth="1"/>
    <col min="14353" max="14592" width="9.140625" style="287"/>
    <col min="14593" max="14593" width="5.140625" style="287" customWidth="1"/>
    <col min="14594" max="14594" width="9.140625" style="287"/>
    <col min="14595" max="14595" width="9.85546875" style="287" customWidth="1"/>
    <col min="14596" max="14596" width="12.85546875" style="287" customWidth="1"/>
    <col min="14597" max="14597" width="13.85546875" style="287" customWidth="1"/>
    <col min="14598" max="14598" width="13.42578125" style="287" customWidth="1"/>
    <col min="14599" max="14603" width="9.7109375" style="287" customWidth="1"/>
    <col min="14604" max="14604" width="147.28515625" style="287" customWidth="1"/>
    <col min="14605" max="14605" width="0" style="287" hidden="1" customWidth="1"/>
    <col min="14606" max="14606" width="11.28515625" style="287" bestFit="1" customWidth="1"/>
    <col min="14607" max="14607" width="3.85546875" style="287" customWidth="1"/>
    <col min="14608" max="14608" width="11.7109375" style="287" bestFit="1" customWidth="1"/>
    <col min="14609" max="14848" width="9.140625" style="287"/>
    <col min="14849" max="14849" width="5.140625" style="287" customWidth="1"/>
    <col min="14850" max="14850" width="9.140625" style="287"/>
    <col min="14851" max="14851" width="9.85546875" style="287" customWidth="1"/>
    <col min="14852" max="14852" width="12.85546875" style="287" customWidth="1"/>
    <col min="14853" max="14853" width="13.85546875" style="287" customWidth="1"/>
    <col min="14854" max="14854" width="13.42578125" style="287" customWidth="1"/>
    <col min="14855" max="14859" width="9.7109375" style="287" customWidth="1"/>
    <col min="14860" max="14860" width="147.28515625" style="287" customWidth="1"/>
    <col min="14861" max="14861" width="0" style="287" hidden="1" customWidth="1"/>
    <col min="14862" max="14862" width="11.28515625" style="287" bestFit="1" customWidth="1"/>
    <col min="14863" max="14863" width="3.85546875" style="287" customWidth="1"/>
    <col min="14864" max="14864" width="11.7109375" style="287" bestFit="1" customWidth="1"/>
    <col min="14865" max="15104" width="9.140625" style="287"/>
    <col min="15105" max="15105" width="5.140625" style="287" customWidth="1"/>
    <col min="15106" max="15106" width="9.140625" style="287"/>
    <col min="15107" max="15107" width="9.85546875" style="287" customWidth="1"/>
    <col min="15108" max="15108" width="12.85546875" style="287" customWidth="1"/>
    <col min="15109" max="15109" width="13.85546875" style="287" customWidth="1"/>
    <col min="15110" max="15110" width="13.42578125" style="287" customWidth="1"/>
    <col min="15111" max="15115" width="9.7109375" style="287" customWidth="1"/>
    <col min="15116" max="15116" width="147.28515625" style="287" customWidth="1"/>
    <col min="15117" max="15117" width="0" style="287" hidden="1" customWidth="1"/>
    <col min="15118" max="15118" width="11.28515625" style="287" bestFit="1" customWidth="1"/>
    <col min="15119" max="15119" width="3.85546875" style="287" customWidth="1"/>
    <col min="15120" max="15120" width="11.7109375" style="287" bestFit="1" customWidth="1"/>
    <col min="15121" max="15360" width="9.140625" style="287"/>
    <col min="15361" max="15361" width="5.140625" style="287" customWidth="1"/>
    <col min="15362" max="15362" width="9.140625" style="287"/>
    <col min="15363" max="15363" width="9.85546875" style="287" customWidth="1"/>
    <col min="15364" max="15364" width="12.85546875" style="287" customWidth="1"/>
    <col min="15365" max="15365" width="13.85546875" style="287" customWidth="1"/>
    <col min="15366" max="15366" width="13.42578125" style="287" customWidth="1"/>
    <col min="15367" max="15371" width="9.7109375" style="287" customWidth="1"/>
    <col min="15372" max="15372" width="147.28515625" style="287" customWidth="1"/>
    <col min="15373" max="15373" width="0" style="287" hidden="1" customWidth="1"/>
    <col min="15374" max="15374" width="11.28515625" style="287" bestFit="1" customWidth="1"/>
    <col min="15375" max="15375" width="3.85546875" style="287" customWidth="1"/>
    <col min="15376" max="15376" width="11.7109375" style="287" bestFit="1" customWidth="1"/>
    <col min="15377" max="15616" width="9.140625" style="287"/>
    <col min="15617" max="15617" width="5.140625" style="287" customWidth="1"/>
    <col min="15618" max="15618" width="9.140625" style="287"/>
    <col min="15619" max="15619" width="9.85546875" style="287" customWidth="1"/>
    <col min="15620" max="15620" width="12.85546875" style="287" customWidth="1"/>
    <col min="15621" max="15621" width="13.85546875" style="287" customWidth="1"/>
    <col min="15622" max="15622" width="13.42578125" style="287" customWidth="1"/>
    <col min="15623" max="15627" width="9.7109375" style="287" customWidth="1"/>
    <col min="15628" max="15628" width="147.28515625" style="287" customWidth="1"/>
    <col min="15629" max="15629" width="0" style="287" hidden="1" customWidth="1"/>
    <col min="15630" max="15630" width="11.28515625" style="287" bestFit="1" customWidth="1"/>
    <col min="15631" max="15631" width="3.85546875" style="287" customWidth="1"/>
    <col min="15632" max="15632" width="11.7109375" style="287" bestFit="1" customWidth="1"/>
    <col min="15633" max="15872" width="9.140625" style="287"/>
    <col min="15873" max="15873" width="5.140625" style="287" customWidth="1"/>
    <col min="15874" max="15874" width="9.140625" style="287"/>
    <col min="15875" max="15875" width="9.85546875" style="287" customWidth="1"/>
    <col min="15876" max="15876" width="12.85546875" style="287" customWidth="1"/>
    <col min="15877" max="15877" width="13.85546875" style="287" customWidth="1"/>
    <col min="15878" max="15878" width="13.42578125" style="287" customWidth="1"/>
    <col min="15879" max="15883" width="9.7109375" style="287" customWidth="1"/>
    <col min="15884" max="15884" width="147.28515625" style="287" customWidth="1"/>
    <col min="15885" max="15885" width="0" style="287" hidden="1" customWidth="1"/>
    <col min="15886" max="15886" width="11.28515625" style="287" bestFit="1" customWidth="1"/>
    <col min="15887" max="15887" width="3.85546875" style="287" customWidth="1"/>
    <col min="15888" max="15888" width="11.7109375" style="287" bestFit="1" customWidth="1"/>
    <col min="15889" max="16128" width="9.140625" style="287"/>
    <col min="16129" max="16129" width="5.140625" style="287" customWidth="1"/>
    <col min="16130" max="16130" width="9.140625" style="287"/>
    <col min="16131" max="16131" width="9.85546875" style="287" customWidth="1"/>
    <col min="16132" max="16132" width="12.85546875" style="287" customWidth="1"/>
    <col min="16133" max="16133" width="13.85546875" style="287" customWidth="1"/>
    <col min="16134" max="16134" width="13.42578125" style="287" customWidth="1"/>
    <col min="16135" max="16139" width="9.7109375" style="287" customWidth="1"/>
    <col min="16140" max="16140" width="147.28515625" style="287" customWidth="1"/>
    <col min="16141" max="16141" width="0" style="287" hidden="1" customWidth="1"/>
    <col min="16142" max="16142" width="11.28515625" style="287" bestFit="1" customWidth="1"/>
    <col min="16143" max="16143" width="3.85546875" style="287" customWidth="1"/>
    <col min="16144" max="16144" width="11.7109375" style="287" bestFit="1" customWidth="1"/>
    <col min="16145" max="16384" width="9.140625" style="287"/>
  </cols>
  <sheetData>
    <row r="1" spans="1:14" ht="13.5" thickBot="1" x14ac:dyDescent="0.25"/>
    <row r="2" spans="1:14" ht="41.25" customHeight="1" x14ac:dyDescent="0.2">
      <c r="A2" s="1336" t="s">
        <v>1802</v>
      </c>
      <c r="B2" s="1336"/>
      <c r="C2" s="1336"/>
      <c r="D2" s="1336"/>
      <c r="E2" s="1336"/>
      <c r="F2" s="1336"/>
      <c r="G2" s="1336"/>
      <c r="H2" s="1336"/>
      <c r="I2" s="1336"/>
      <c r="J2" s="1336"/>
      <c r="K2" s="1336"/>
      <c r="L2" s="1336"/>
      <c r="N2" s="287" t="s">
        <v>1803</v>
      </c>
    </row>
    <row r="3" spans="1:14" ht="30" customHeight="1" thickBot="1" x14ac:dyDescent="0.25">
      <c r="A3" s="288">
        <v>1</v>
      </c>
      <c r="B3" s="1337" t="s">
        <v>1804</v>
      </c>
      <c r="C3" s="1337"/>
      <c r="D3" s="1337"/>
      <c r="E3" s="1337"/>
      <c r="F3" s="1338" t="s">
        <v>2324</v>
      </c>
      <c r="G3" s="1338"/>
      <c r="H3" s="1338"/>
      <c r="I3" s="1338"/>
      <c r="J3" s="1338"/>
      <c r="K3" s="1338"/>
      <c r="L3" s="1338"/>
      <c r="N3" s="287" t="s">
        <v>1805</v>
      </c>
    </row>
    <row r="4" spans="1:14" ht="0.75" customHeight="1" thickBot="1" x14ac:dyDescent="0.3">
      <c r="A4" s="1243"/>
      <c r="B4" s="1243"/>
      <c r="C4" s="1243"/>
      <c r="D4" s="1243"/>
      <c r="E4" s="1243"/>
      <c r="F4" s="1243"/>
      <c r="G4" s="1243"/>
      <c r="H4" s="1243"/>
      <c r="I4" s="1243"/>
      <c r="J4" s="1243"/>
      <c r="K4" s="1243"/>
      <c r="L4" s="1243"/>
    </row>
    <row r="5" spans="1:14" ht="19.5" customHeight="1" x14ac:dyDescent="0.2">
      <c r="A5" s="1317" t="s">
        <v>0</v>
      </c>
      <c r="B5" s="1317"/>
      <c r="C5" s="1317"/>
      <c r="D5" s="1317"/>
      <c r="E5" s="1317"/>
      <c r="F5" s="1317"/>
      <c r="G5" s="1317"/>
      <c r="H5" s="1317"/>
      <c r="I5" s="1317"/>
      <c r="J5" s="1317"/>
      <c r="K5" s="1317"/>
      <c r="L5" s="1317"/>
    </row>
    <row r="6" spans="1:14" ht="22.5" customHeight="1" x14ac:dyDescent="0.2">
      <c r="A6" s="358">
        <v>2</v>
      </c>
      <c r="B6" s="1321" t="s">
        <v>1806</v>
      </c>
      <c r="C6" s="1321"/>
      <c r="D6" s="1321"/>
      <c r="E6" s="1330" t="s">
        <v>2391</v>
      </c>
      <c r="F6" s="1330"/>
      <c r="G6" s="1330"/>
      <c r="H6" s="1330"/>
      <c r="I6" s="1330"/>
      <c r="J6" s="1330"/>
      <c r="K6" s="1330"/>
      <c r="L6" s="1330"/>
      <c r="N6" s="287" t="s">
        <v>1807</v>
      </c>
    </row>
    <row r="7" spans="1:14" ht="24" customHeight="1" x14ac:dyDescent="0.2">
      <c r="A7" s="1329">
        <v>3</v>
      </c>
      <c r="B7" s="1321" t="s">
        <v>1808</v>
      </c>
      <c r="C7" s="1321"/>
      <c r="D7" s="1321"/>
      <c r="E7" s="1330" t="s">
        <v>1277</v>
      </c>
      <c r="F7" s="1330"/>
      <c r="G7" s="1330"/>
      <c r="H7" s="1330"/>
      <c r="I7" s="1330"/>
      <c r="J7" s="1330"/>
      <c r="K7" s="1330"/>
      <c r="L7" s="1330"/>
      <c r="N7" s="287" t="s">
        <v>1809</v>
      </c>
    </row>
    <row r="8" spans="1:14" ht="16.5" customHeight="1" x14ac:dyDescent="0.2">
      <c r="A8" s="1329"/>
      <c r="B8" s="1321"/>
      <c r="C8" s="1321"/>
      <c r="D8" s="1321"/>
      <c r="E8" s="289" t="s">
        <v>1810</v>
      </c>
      <c r="F8" s="1331" t="s">
        <v>2204</v>
      </c>
      <c r="G8" s="1331"/>
      <c r="H8" s="1331"/>
      <c r="I8" s="289" t="s">
        <v>1811</v>
      </c>
      <c r="J8" s="1328">
        <v>14</v>
      </c>
      <c r="K8" s="1328"/>
      <c r="L8" s="1328"/>
    </row>
    <row r="9" spans="1:14" ht="22.5" hidden="1" customHeight="1" outlineLevel="1" x14ac:dyDescent="0.2">
      <c r="A9" s="1333" t="s">
        <v>2029</v>
      </c>
      <c r="B9" s="1334" t="s">
        <v>2030</v>
      </c>
      <c r="C9" s="1334"/>
      <c r="D9" s="1334"/>
      <c r="E9" s="1293" t="s">
        <v>2031</v>
      </c>
      <c r="F9" s="1293"/>
      <c r="G9" s="1328" t="s">
        <v>80</v>
      </c>
      <c r="H9" s="1328"/>
      <c r="I9" s="1328"/>
      <c r="J9" s="1328"/>
      <c r="K9" s="1328"/>
      <c r="L9" s="1328"/>
      <c r="N9" s="287" t="s">
        <v>2032</v>
      </c>
    </row>
    <row r="10" spans="1:14" ht="20.25" hidden="1" customHeight="1" outlineLevel="1" x14ac:dyDescent="0.2">
      <c r="A10" s="1333"/>
      <c r="B10" s="1334"/>
      <c r="C10" s="1334"/>
      <c r="D10" s="1334"/>
      <c r="E10" s="356" t="s">
        <v>1810</v>
      </c>
      <c r="F10" s="1331" t="s">
        <v>2204</v>
      </c>
      <c r="G10" s="1331"/>
      <c r="H10" s="1331"/>
      <c r="I10" s="356" t="s">
        <v>2033</v>
      </c>
      <c r="J10" s="1328" t="s">
        <v>2393</v>
      </c>
      <c r="K10" s="1328"/>
      <c r="L10" s="1328"/>
    </row>
    <row r="11" spans="1:14" ht="30" customHeight="1" collapsed="1" x14ac:dyDescent="0.2">
      <c r="A11" s="1329">
        <v>4</v>
      </c>
      <c r="B11" s="1321" t="s">
        <v>1812</v>
      </c>
      <c r="C11" s="1321"/>
      <c r="D11" s="1321"/>
      <c r="E11" s="1330" t="s">
        <v>1813</v>
      </c>
      <c r="F11" s="1330"/>
      <c r="G11" s="1330"/>
      <c r="H11" s="1330"/>
      <c r="I11" s="1330"/>
      <c r="J11" s="1330"/>
      <c r="K11" s="1330"/>
      <c r="L11" s="1330"/>
      <c r="N11" s="287" t="s">
        <v>1805</v>
      </c>
    </row>
    <row r="12" spans="1:14" ht="44.25" customHeight="1" x14ac:dyDescent="0.2">
      <c r="A12" s="1329"/>
      <c r="B12" s="1321"/>
      <c r="C12" s="1321"/>
      <c r="D12" s="1321"/>
      <c r="E12" s="289" t="s">
        <v>2394</v>
      </c>
      <c r="F12" s="1331" t="s">
        <v>1814</v>
      </c>
      <c r="G12" s="1331"/>
      <c r="H12" s="1331"/>
      <c r="I12" s="289" t="s">
        <v>1811</v>
      </c>
      <c r="J12" s="1328" t="s">
        <v>1814</v>
      </c>
      <c r="K12" s="1328"/>
      <c r="L12" s="1328"/>
    </row>
    <row r="13" spans="1:14" ht="24" customHeight="1" x14ac:dyDescent="0.2">
      <c r="A13" s="358">
        <v>5</v>
      </c>
      <c r="B13" s="1321" t="s">
        <v>11</v>
      </c>
      <c r="C13" s="1321"/>
      <c r="D13" s="1321"/>
      <c r="E13" s="1335" t="s">
        <v>14</v>
      </c>
      <c r="F13" s="1335"/>
      <c r="G13" s="1335"/>
      <c r="H13" s="1335"/>
      <c r="I13" s="1335"/>
      <c r="J13" s="1335"/>
      <c r="K13" s="1335"/>
      <c r="L13" s="1335"/>
      <c r="N13" s="287" t="s">
        <v>1805</v>
      </c>
    </row>
    <row r="14" spans="1:14" ht="25.5" customHeight="1" x14ac:dyDescent="0.2">
      <c r="A14" s="358">
        <v>6</v>
      </c>
      <c r="B14" s="1321" t="s">
        <v>1815</v>
      </c>
      <c r="C14" s="1321"/>
      <c r="D14" s="1321"/>
      <c r="E14" s="1322" t="s">
        <v>1816</v>
      </c>
      <c r="F14" s="1322"/>
      <c r="G14" s="1322"/>
      <c r="H14" s="1322"/>
      <c r="I14" s="1322"/>
      <c r="J14" s="1322"/>
      <c r="K14" s="1322"/>
      <c r="L14" s="1322"/>
      <c r="N14" s="287" t="s">
        <v>1805</v>
      </c>
    </row>
    <row r="15" spans="1:14" ht="23.25" customHeight="1" x14ac:dyDescent="0.2">
      <c r="A15" s="358">
        <v>7</v>
      </c>
      <c r="B15" s="1321" t="s">
        <v>1817</v>
      </c>
      <c r="C15" s="1321"/>
      <c r="D15" s="1321"/>
      <c r="E15" s="1322" t="s">
        <v>1818</v>
      </c>
      <c r="F15" s="1322"/>
      <c r="G15" s="1322"/>
      <c r="H15" s="1322"/>
      <c r="I15" s="1322"/>
      <c r="J15" s="1322"/>
      <c r="K15" s="1322"/>
      <c r="L15" s="1322"/>
      <c r="N15" s="287" t="s">
        <v>1805</v>
      </c>
    </row>
    <row r="16" spans="1:14" ht="13.5" customHeight="1" x14ac:dyDescent="0.2">
      <c r="A16" s="358">
        <v>8</v>
      </c>
      <c r="B16" s="1321" t="s">
        <v>1819</v>
      </c>
      <c r="C16" s="1321"/>
      <c r="D16" s="1321"/>
      <c r="E16" s="1322" t="s">
        <v>1814</v>
      </c>
      <c r="F16" s="1322"/>
      <c r="G16" s="1322"/>
      <c r="H16" s="1322"/>
      <c r="I16" s="1322"/>
      <c r="J16" s="1322"/>
      <c r="K16" s="1322"/>
      <c r="L16" s="1322"/>
      <c r="N16" s="287" t="s">
        <v>1805</v>
      </c>
    </row>
    <row r="17" spans="1:14" ht="60" customHeight="1" thickBot="1" x14ac:dyDescent="0.25">
      <c r="A17" s="358">
        <v>9</v>
      </c>
      <c r="B17" s="1321" t="s">
        <v>2395</v>
      </c>
      <c r="C17" s="1321"/>
      <c r="D17" s="1321"/>
      <c r="E17" s="1323" t="s">
        <v>2396</v>
      </c>
      <c r="F17" s="1323"/>
      <c r="G17" s="1323"/>
      <c r="H17" s="1323"/>
      <c r="I17" s="1323"/>
      <c r="J17" s="1323"/>
      <c r="K17" s="1323"/>
      <c r="L17" s="1323"/>
      <c r="N17" s="287" t="s">
        <v>1805</v>
      </c>
    </row>
    <row r="18" spans="1:14" ht="29.25" hidden="1" customHeight="1" outlineLevel="1" thickBot="1" x14ac:dyDescent="0.25">
      <c r="A18" s="290" t="s">
        <v>2036</v>
      </c>
      <c r="B18" s="1324" t="s">
        <v>2037</v>
      </c>
      <c r="C18" s="1324"/>
      <c r="D18" s="1324"/>
      <c r="E18" s="1325" t="s">
        <v>2397</v>
      </c>
      <c r="F18" s="1326"/>
      <c r="G18" s="1326"/>
      <c r="H18" s="1326"/>
      <c r="I18" s="1326"/>
      <c r="J18" s="1326"/>
      <c r="K18" s="1326"/>
      <c r="L18" s="1327"/>
      <c r="N18" s="287" t="s">
        <v>2039</v>
      </c>
    </row>
    <row r="19" spans="1:14" ht="15" hidden="1" customHeight="1" collapsed="1" x14ac:dyDescent="0.2">
      <c r="A19" s="1332"/>
      <c r="B19" s="1332"/>
      <c r="C19" s="1332"/>
      <c r="D19" s="1332"/>
      <c r="E19" s="1332"/>
      <c r="F19" s="1332"/>
      <c r="G19" s="1332"/>
      <c r="H19" s="1332"/>
      <c r="I19" s="1332"/>
      <c r="J19" s="1332"/>
      <c r="K19" s="1332"/>
      <c r="L19" s="1332"/>
    </row>
    <row r="20" spans="1:14" ht="15.75" customHeight="1" x14ac:dyDescent="0.2">
      <c r="A20" s="1317" t="s">
        <v>1820</v>
      </c>
      <c r="B20" s="1317"/>
      <c r="C20" s="1317"/>
      <c r="D20" s="1317"/>
      <c r="E20" s="1317"/>
      <c r="F20" s="1317"/>
      <c r="G20" s="1317"/>
      <c r="H20" s="1317"/>
      <c r="I20" s="1317"/>
      <c r="J20" s="1317"/>
      <c r="K20" s="1317"/>
      <c r="L20" s="1317"/>
    </row>
    <row r="21" spans="1:14" ht="33" customHeight="1" x14ac:dyDescent="0.2">
      <c r="A21" s="358">
        <v>10</v>
      </c>
      <c r="B21" s="1291" t="s">
        <v>1821</v>
      </c>
      <c r="C21" s="1291"/>
      <c r="D21" s="1318" t="s">
        <v>1822</v>
      </c>
      <c r="E21" s="1318"/>
      <c r="F21" s="1318"/>
      <c r="G21" s="1318"/>
      <c r="H21" s="1318"/>
      <c r="I21" s="1318"/>
      <c r="J21" s="1318"/>
      <c r="K21" s="1318"/>
      <c r="L21" s="1318"/>
      <c r="N21" s="287" t="s">
        <v>1805</v>
      </c>
    </row>
    <row r="22" spans="1:14" ht="35.25" customHeight="1" thickBot="1" x14ac:dyDescent="0.25">
      <c r="A22" s="291">
        <v>11</v>
      </c>
      <c r="B22" s="1319" t="s">
        <v>1823</v>
      </c>
      <c r="C22" s="1319"/>
      <c r="D22" s="1320" t="s">
        <v>1824</v>
      </c>
      <c r="E22" s="1320"/>
      <c r="F22" s="1320"/>
      <c r="G22" s="1320"/>
      <c r="H22" s="1320"/>
      <c r="I22" s="1320"/>
      <c r="J22" s="1320"/>
      <c r="K22" s="1320"/>
      <c r="L22" s="1320"/>
      <c r="N22" s="287" t="s">
        <v>1805</v>
      </c>
    </row>
    <row r="23" spans="1:14" ht="15" hidden="1" customHeight="1" x14ac:dyDescent="0.2">
      <c r="A23" s="1249"/>
      <c r="B23" s="1249"/>
      <c r="C23" s="1249"/>
      <c r="D23" s="1249"/>
      <c r="E23" s="1249"/>
      <c r="F23" s="1249"/>
      <c r="G23" s="1249"/>
      <c r="H23" s="1249"/>
      <c r="I23" s="1249"/>
      <c r="J23" s="1249"/>
      <c r="K23" s="1249"/>
      <c r="L23" s="1249"/>
    </row>
    <row r="24" spans="1:14" ht="18" customHeight="1" x14ac:dyDescent="0.2">
      <c r="A24" s="355">
        <v>12</v>
      </c>
      <c r="B24" s="1315" t="s">
        <v>1825</v>
      </c>
      <c r="C24" s="1315"/>
      <c r="D24" s="1316" t="s">
        <v>1826</v>
      </c>
      <c r="E24" s="1316"/>
      <c r="F24" s="1316"/>
      <c r="G24" s="1316"/>
      <c r="H24" s="1316"/>
      <c r="I24" s="1316"/>
      <c r="J24" s="1316"/>
      <c r="K24" s="1316"/>
      <c r="L24" s="1316"/>
      <c r="N24" s="287" t="s">
        <v>1805</v>
      </c>
    </row>
    <row r="25" spans="1:14" ht="19.5" customHeight="1" x14ac:dyDescent="0.2">
      <c r="A25" s="292">
        <v>13</v>
      </c>
      <c r="B25" s="1291" t="s">
        <v>1827</v>
      </c>
      <c r="C25" s="1291"/>
      <c r="D25" s="1299" t="s">
        <v>1828</v>
      </c>
      <c r="E25" s="1299"/>
      <c r="F25" s="1299"/>
      <c r="G25" s="1299"/>
      <c r="H25" s="1299"/>
      <c r="I25" s="1299"/>
      <c r="J25" s="1299"/>
      <c r="K25" s="1299"/>
      <c r="L25" s="1299"/>
      <c r="N25" s="287" t="s">
        <v>1805</v>
      </c>
    </row>
    <row r="26" spans="1:14" ht="45.75" customHeight="1" x14ac:dyDescent="0.2">
      <c r="A26" s="292">
        <v>14</v>
      </c>
      <c r="B26" s="1291" t="s">
        <v>1829</v>
      </c>
      <c r="C26" s="1291"/>
      <c r="D26" s="1299" t="s">
        <v>1830</v>
      </c>
      <c r="E26" s="1299"/>
      <c r="F26" s="1299"/>
      <c r="G26" s="1299"/>
      <c r="H26" s="1299"/>
      <c r="I26" s="1299"/>
      <c r="J26" s="1299"/>
      <c r="K26" s="1299"/>
      <c r="L26" s="1299"/>
      <c r="N26" s="287" t="s">
        <v>1805</v>
      </c>
    </row>
    <row r="27" spans="1:14" ht="59.25" customHeight="1" x14ac:dyDescent="0.2">
      <c r="A27" s="292">
        <v>15</v>
      </c>
      <c r="B27" s="1291" t="s">
        <v>1831</v>
      </c>
      <c r="C27" s="1291"/>
      <c r="D27" s="1299" t="s">
        <v>2398</v>
      </c>
      <c r="E27" s="1299"/>
      <c r="F27" s="1299"/>
      <c r="G27" s="1299"/>
      <c r="H27" s="1299"/>
      <c r="I27" s="1299"/>
      <c r="J27" s="1299"/>
      <c r="K27" s="1299"/>
      <c r="L27" s="1299"/>
      <c r="N27" s="287" t="s">
        <v>1805</v>
      </c>
    </row>
    <row r="28" spans="1:14" ht="402.75" customHeight="1" x14ac:dyDescent="0.2">
      <c r="A28" s="1300">
        <v>16</v>
      </c>
      <c r="B28" s="1302" t="s">
        <v>1832</v>
      </c>
      <c r="C28" s="1303"/>
      <c r="D28" s="1306" t="s">
        <v>2430</v>
      </c>
      <c r="E28" s="1307"/>
      <c r="F28" s="1307"/>
      <c r="G28" s="1307"/>
      <c r="H28" s="1307"/>
      <c r="I28" s="1307"/>
      <c r="J28" s="1307"/>
      <c r="K28" s="1307"/>
      <c r="L28" s="1308"/>
      <c r="N28" s="287" t="s">
        <v>1833</v>
      </c>
    </row>
    <row r="29" spans="1:14" ht="372" customHeight="1" x14ac:dyDescent="0.2">
      <c r="A29" s="1301"/>
      <c r="B29" s="1304"/>
      <c r="C29" s="1305"/>
      <c r="D29" s="1309"/>
      <c r="E29" s="1310"/>
      <c r="F29" s="1310"/>
      <c r="G29" s="1310"/>
      <c r="H29" s="1310"/>
      <c r="I29" s="1310"/>
      <c r="J29" s="1310"/>
      <c r="K29" s="1310"/>
      <c r="L29" s="1311"/>
    </row>
    <row r="30" spans="1:14" ht="194.25" customHeight="1" x14ac:dyDescent="0.2">
      <c r="A30" s="292">
        <v>17</v>
      </c>
      <c r="B30" s="1291" t="s">
        <v>1834</v>
      </c>
      <c r="C30" s="1291"/>
      <c r="D30" s="1312" t="s">
        <v>2399</v>
      </c>
      <c r="E30" s="1313"/>
      <c r="F30" s="1313"/>
      <c r="G30" s="1313"/>
      <c r="H30" s="1313"/>
      <c r="I30" s="1313"/>
      <c r="J30" s="1313"/>
      <c r="K30" s="1313"/>
      <c r="L30" s="1314"/>
      <c r="N30" s="287" t="s">
        <v>1805</v>
      </c>
    </row>
    <row r="31" spans="1:14" ht="118.5" customHeight="1" thickBot="1" x14ac:dyDescent="0.25">
      <c r="A31" s="291">
        <v>18</v>
      </c>
      <c r="B31" s="1274" t="s">
        <v>1835</v>
      </c>
      <c r="C31" s="1274"/>
      <c r="D31" s="1296" t="s">
        <v>2429</v>
      </c>
      <c r="E31" s="1296"/>
      <c r="F31" s="1296"/>
      <c r="G31" s="1296"/>
      <c r="H31" s="1296"/>
      <c r="I31" s="1296"/>
      <c r="J31" s="1296"/>
      <c r="K31" s="1296"/>
      <c r="L31" s="1296"/>
      <c r="N31" s="287" t="s">
        <v>1805</v>
      </c>
    </row>
    <row r="32" spans="1:14" ht="180" customHeight="1" x14ac:dyDescent="0.2">
      <c r="A32" s="355">
        <v>19</v>
      </c>
      <c r="B32" s="1287" t="s">
        <v>1836</v>
      </c>
      <c r="C32" s="1287"/>
      <c r="D32" s="1297" t="s">
        <v>2400</v>
      </c>
      <c r="E32" s="1298"/>
      <c r="F32" s="1298"/>
      <c r="G32" s="1298"/>
      <c r="H32" s="1298"/>
      <c r="I32" s="1298"/>
      <c r="J32" s="1298"/>
      <c r="K32" s="1298"/>
      <c r="L32" s="1298"/>
      <c r="N32" s="287" t="s">
        <v>1805</v>
      </c>
    </row>
    <row r="33" spans="1:16" ht="134.25" customHeight="1" x14ac:dyDescent="0.2">
      <c r="A33" s="292">
        <v>20</v>
      </c>
      <c r="B33" s="1273" t="s">
        <v>1837</v>
      </c>
      <c r="C33" s="1273"/>
      <c r="D33" s="1292" t="s">
        <v>2401</v>
      </c>
      <c r="E33" s="1292"/>
      <c r="F33" s="1292"/>
      <c r="G33" s="1292"/>
      <c r="H33" s="1292"/>
      <c r="I33" s="1292"/>
      <c r="J33" s="1292"/>
      <c r="K33" s="1292"/>
      <c r="L33" s="1292"/>
      <c r="N33" s="287" t="s">
        <v>1838</v>
      </c>
    </row>
    <row r="34" spans="1:16" ht="131.25" customHeight="1" thickBot="1" x14ac:dyDescent="0.25">
      <c r="A34" s="292">
        <v>21</v>
      </c>
      <c r="B34" s="1291" t="s">
        <v>1839</v>
      </c>
      <c r="C34" s="1291"/>
      <c r="D34" s="1292" t="s">
        <v>2402</v>
      </c>
      <c r="E34" s="1292"/>
      <c r="F34" s="1292"/>
      <c r="G34" s="1292"/>
      <c r="H34" s="1292"/>
      <c r="I34" s="1292"/>
      <c r="J34" s="1292"/>
      <c r="K34" s="1292"/>
      <c r="L34" s="1292"/>
      <c r="N34" s="287" t="s">
        <v>1805</v>
      </c>
    </row>
    <row r="35" spans="1:16" ht="178.5" hidden="1" customHeight="1" outlineLevel="1" x14ac:dyDescent="0.2">
      <c r="A35" s="293" t="s">
        <v>2047</v>
      </c>
      <c r="B35" s="1293" t="s">
        <v>2048</v>
      </c>
      <c r="C35" s="1293"/>
      <c r="D35" s="1294" t="s">
        <v>2403</v>
      </c>
      <c r="E35" s="1294"/>
      <c r="F35" s="1294"/>
      <c r="G35" s="1294"/>
      <c r="H35" s="1294"/>
      <c r="I35" s="1294"/>
      <c r="J35" s="1294"/>
      <c r="K35" s="1294"/>
      <c r="L35" s="1294"/>
      <c r="N35" s="287" t="s">
        <v>2050</v>
      </c>
    </row>
    <row r="36" spans="1:16" ht="308.25" hidden="1" customHeight="1" outlineLevel="1" thickBot="1" x14ac:dyDescent="0.25">
      <c r="A36" s="290" t="s">
        <v>2051</v>
      </c>
      <c r="B36" s="1295" t="s">
        <v>2052</v>
      </c>
      <c r="C36" s="1295"/>
      <c r="D36" s="1296" t="s">
        <v>2404</v>
      </c>
      <c r="E36" s="1296"/>
      <c r="F36" s="1296"/>
      <c r="G36" s="1296"/>
      <c r="H36" s="1296"/>
      <c r="I36" s="1296"/>
      <c r="J36" s="1296"/>
      <c r="K36" s="1296"/>
      <c r="L36" s="1296"/>
      <c r="N36" s="287" t="s">
        <v>2054</v>
      </c>
    </row>
    <row r="37" spans="1:16" ht="8.25" hidden="1" customHeight="1" collapsed="1" x14ac:dyDescent="0.2">
      <c r="A37" s="1286"/>
      <c r="B37" s="1286"/>
      <c r="C37" s="1286"/>
      <c r="D37" s="1286"/>
      <c r="E37" s="1286"/>
      <c r="F37" s="1286"/>
      <c r="G37" s="1286"/>
      <c r="H37" s="1249"/>
      <c r="I37" s="1249"/>
      <c r="J37" s="1249"/>
      <c r="K37" s="1249"/>
      <c r="L37" s="1249"/>
    </row>
    <row r="38" spans="1:16" ht="41.25" customHeight="1" x14ac:dyDescent="0.2">
      <c r="A38" s="355">
        <v>22</v>
      </c>
      <c r="B38" s="1287" t="s">
        <v>2405</v>
      </c>
      <c r="C38" s="1287"/>
      <c r="D38" s="1288" t="s">
        <v>2406</v>
      </c>
      <c r="E38" s="1288"/>
      <c r="F38" s="1289" t="s">
        <v>2056</v>
      </c>
      <c r="G38" s="1289"/>
      <c r="H38" s="1288" t="s">
        <v>2407</v>
      </c>
      <c r="I38" s="1288"/>
      <c r="J38" s="1290" t="s">
        <v>2110</v>
      </c>
      <c r="K38" s="1290"/>
      <c r="L38" s="1290"/>
      <c r="N38" s="287" t="s">
        <v>1840</v>
      </c>
    </row>
    <row r="39" spans="1:16" ht="46.5" customHeight="1" thickBot="1" x14ac:dyDescent="0.25">
      <c r="A39" s="291">
        <v>23</v>
      </c>
      <c r="B39" s="1283" t="s">
        <v>2408</v>
      </c>
      <c r="C39" s="1283"/>
      <c r="D39" s="1284" t="s">
        <v>2392</v>
      </c>
      <c r="E39" s="1284"/>
      <c r="F39" s="1284"/>
      <c r="G39" s="1284"/>
      <c r="H39" s="1284"/>
      <c r="I39" s="1284"/>
      <c r="J39" s="1284"/>
      <c r="K39" s="1284"/>
      <c r="L39" s="1284"/>
      <c r="N39" s="287" t="s">
        <v>1841</v>
      </c>
    </row>
    <row r="40" spans="1:16" ht="4.5" customHeight="1" thickBot="1" x14ac:dyDescent="0.25">
      <c r="A40" s="1249"/>
      <c r="B40" s="1249"/>
      <c r="C40" s="1249"/>
      <c r="D40" s="1249"/>
      <c r="E40" s="1249"/>
      <c r="F40" s="1249"/>
      <c r="G40" s="1249"/>
      <c r="H40" s="1249"/>
      <c r="I40" s="1249"/>
      <c r="J40" s="1249"/>
      <c r="K40" s="1249"/>
      <c r="L40" s="1249"/>
    </row>
    <row r="41" spans="1:16" ht="30" customHeight="1" x14ac:dyDescent="0.2">
      <c r="A41" s="1285" t="s">
        <v>1842</v>
      </c>
      <c r="B41" s="1285"/>
      <c r="C41" s="1285"/>
      <c r="D41" s="294" t="s">
        <v>1843</v>
      </c>
      <c r="E41" s="294">
        <v>2017</v>
      </c>
      <c r="F41" s="294">
        <v>2018</v>
      </c>
      <c r="G41" s="294">
        <v>2019</v>
      </c>
      <c r="H41" s="294">
        <v>2020</v>
      </c>
      <c r="I41" s="294">
        <v>2021</v>
      </c>
      <c r="J41" s="294">
        <v>2022</v>
      </c>
      <c r="K41" s="294">
        <v>2023</v>
      </c>
      <c r="L41" s="295" t="s">
        <v>1844</v>
      </c>
    </row>
    <row r="42" spans="1:16" ht="42.75" customHeight="1" x14ac:dyDescent="0.2">
      <c r="A42" s="292">
        <v>24</v>
      </c>
      <c r="B42" s="1273" t="s">
        <v>2409</v>
      </c>
      <c r="C42" s="1273"/>
      <c r="D42" s="352">
        <v>0</v>
      </c>
      <c r="E42" s="353">
        <v>6317500</v>
      </c>
      <c r="F42" s="352">
        <v>332500</v>
      </c>
      <c r="G42" s="352">
        <v>0</v>
      </c>
      <c r="H42" s="352">
        <v>0</v>
      </c>
      <c r="I42" s="352">
        <v>0</v>
      </c>
      <c r="J42" s="352">
        <v>0</v>
      </c>
      <c r="K42" s="352">
        <v>0</v>
      </c>
      <c r="L42" s="354">
        <f>SUM(D42:K42)</f>
        <v>6650000</v>
      </c>
      <c r="N42" s="287" t="s">
        <v>1846</v>
      </c>
      <c r="P42" s="298"/>
    </row>
    <row r="43" spans="1:16" ht="28.5" customHeight="1" x14ac:dyDescent="0.2">
      <c r="A43" s="292">
        <v>25</v>
      </c>
      <c r="B43" s="1273" t="s">
        <v>1847</v>
      </c>
      <c r="C43" s="1273"/>
      <c r="D43" s="352">
        <v>0</v>
      </c>
      <c r="E43" s="353">
        <v>6317500</v>
      </c>
      <c r="F43" s="352">
        <v>332500</v>
      </c>
      <c r="G43" s="352">
        <v>0</v>
      </c>
      <c r="H43" s="352">
        <v>0</v>
      </c>
      <c r="I43" s="352">
        <v>0</v>
      </c>
      <c r="J43" s="352">
        <v>0</v>
      </c>
      <c r="K43" s="352">
        <v>0</v>
      </c>
      <c r="L43" s="354">
        <f>SUM(D43:K43)</f>
        <v>6650000</v>
      </c>
      <c r="N43" s="287" t="s">
        <v>1848</v>
      </c>
    </row>
    <row r="44" spans="1:16" ht="42.75" hidden="1" customHeight="1" outlineLevel="1" x14ac:dyDescent="0.2">
      <c r="A44" s="359" t="s">
        <v>2057</v>
      </c>
      <c r="B44" s="1272" t="s">
        <v>2058</v>
      </c>
      <c r="C44" s="1272"/>
      <c r="D44" s="352"/>
      <c r="E44" s="353">
        <v>6317500</v>
      </c>
      <c r="F44" s="352">
        <v>332500</v>
      </c>
      <c r="G44" s="352"/>
      <c r="H44" s="352"/>
      <c r="I44" s="352"/>
      <c r="J44" s="352"/>
      <c r="K44" s="352"/>
      <c r="L44" s="354">
        <f>SUM(D44:K44)</f>
        <v>6650000</v>
      </c>
      <c r="N44" s="287" t="s">
        <v>2059</v>
      </c>
    </row>
    <row r="45" spans="1:16" ht="42.75" customHeight="1" collapsed="1" x14ac:dyDescent="0.2">
      <c r="A45" s="292">
        <v>26</v>
      </c>
      <c r="B45" s="1273" t="s">
        <v>1849</v>
      </c>
      <c r="C45" s="1273"/>
      <c r="D45" s="352">
        <v>0</v>
      </c>
      <c r="E45" s="353">
        <f>E42*E46</f>
        <v>5054000</v>
      </c>
      <c r="F45" s="352">
        <v>266000</v>
      </c>
      <c r="G45" s="352">
        <v>0</v>
      </c>
      <c r="H45" s="352">
        <v>0</v>
      </c>
      <c r="I45" s="352">
        <v>0</v>
      </c>
      <c r="J45" s="352">
        <v>0</v>
      </c>
      <c r="K45" s="352">
        <v>0</v>
      </c>
      <c r="L45" s="354">
        <f>SUM(D45:K45)</f>
        <v>5320000</v>
      </c>
      <c r="N45" s="287" t="s">
        <v>1850</v>
      </c>
    </row>
    <row r="46" spans="1:16" ht="48.75" customHeight="1" thickBot="1" x14ac:dyDescent="0.25">
      <c r="A46" s="291">
        <v>27</v>
      </c>
      <c r="B46" s="1274" t="s">
        <v>2410</v>
      </c>
      <c r="C46" s="1274"/>
      <c r="D46" s="296">
        <v>0</v>
      </c>
      <c r="E46" s="296">
        <v>0.8</v>
      </c>
      <c r="F46" s="296">
        <v>0.8</v>
      </c>
      <c r="G46" s="296">
        <v>0</v>
      </c>
      <c r="H46" s="296">
        <v>0</v>
      </c>
      <c r="I46" s="296">
        <v>0</v>
      </c>
      <c r="J46" s="296">
        <v>0</v>
      </c>
      <c r="K46" s="296">
        <v>0</v>
      </c>
      <c r="L46" s="297">
        <v>0.8</v>
      </c>
      <c r="N46" s="287" t="s">
        <v>1805</v>
      </c>
    </row>
    <row r="47" spans="1:16" ht="0.75" hidden="1" customHeight="1" x14ac:dyDescent="0.2">
      <c r="A47" s="1275"/>
      <c r="B47" s="1275"/>
      <c r="C47" s="1275"/>
      <c r="D47" s="1275"/>
      <c r="E47" s="1275"/>
      <c r="F47" s="1275"/>
      <c r="G47" s="1275"/>
      <c r="H47" s="1275"/>
      <c r="I47" s="1275"/>
      <c r="J47" s="1275"/>
      <c r="K47" s="1275"/>
      <c r="L47" s="1275"/>
    </row>
    <row r="48" spans="1:16" ht="33" customHeight="1" thickBot="1" x14ac:dyDescent="0.25">
      <c r="A48" s="1276">
        <v>28</v>
      </c>
      <c r="B48" s="1277" t="s">
        <v>1852</v>
      </c>
      <c r="C48" s="1277"/>
      <c r="D48" s="1277"/>
      <c r="E48" s="1277"/>
      <c r="F48" s="1277"/>
      <c r="G48" s="1277"/>
      <c r="H48" s="1277"/>
      <c r="I48" s="1277"/>
      <c r="J48" s="1277"/>
      <c r="K48" s="1277"/>
      <c r="L48" s="1277"/>
      <c r="N48" s="287" t="s">
        <v>1805</v>
      </c>
    </row>
    <row r="49" spans="1:14" ht="19.5" customHeight="1" thickBot="1" x14ac:dyDescent="0.25">
      <c r="A49" s="1276"/>
      <c r="B49" s="1255" t="s">
        <v>1853</v>
      </c>
      <c r="C49" s="1255"/>
      <c r="D49" s="1255" t="s">
        <v>1854</v>
      </c>
      <c r="E49" s="1255"/>
      <c r="F49" s="1255"/>
      <c r="G49" s="1255"/>
      <c r="H49" s="1255"/>
      <c r="I49" s="1255"/>
      <c r="J49" s="1255"/>
      <c r="K49" s="1278" t="s">
        <v>1855</v>
      </c>
      <c r="L49" s="1278"/>
    </row>
    <row r="50" spans="1:14" ht="56.85" customHeight="1" thickBot="1" x14ac:dyDescent="0.25">
      <c r="A50" s="1276"/>
      <c r="B50" s="1267" t="s">
        <v>2411</v>
      </c>
      <c r="C50" s="1268"/>
      <c r="D50" s="1262" t="s">
        <v>2412</v>
      </c>
      <c r="E50" s="1263"/>
      <c r="F50" s="1263"/>
      <c r="G50" s="1263"/>
      <c r="H50" s="1263"/>
      <c r="I50" s="1263"/>
      <c r="J50" s="1264"/>
      <c r="K50" s="1265">
        <v>123000</v>
      </c>
      <c r="L50" s="1266"/>
      <c r="N50" s="298"/>
    </row>
    <row r="51" spans="1:14" ht="46.5" customHeight="1" thickBot="1" x14ac:dyDescent="0.25">
      <c r="A51" s="1276"/>
      <c r="B51" s="1267" t="s">
        <v>2413</v>
      </c>
      <c r="C51" s="1268"/>
      <c r="D51" s="1262" t="s">
        <v>2414</v>
      </c>
      <c r="E51" s="1263"/>
      <c r="F51" s="1263"/>
      <c r="G51" s="1263"/>
      <c r="H51" s="1263"/>
      <c r="I51" s="1263"/>
      <c r="J51" s="1264"/>
      <c r="K51" s="1265">
        <v>2450000</v>
      </c>
      <c r="L51" s="1266"/>
    </row>
    <row r="52" spans="1:14" ht="42.75" customHeight="1" thickBot="1" x14ac:dyDescent="0.25">
      <c r="A52" s="1276"/>
      <c r="B52" s="1267" t="s">
        <v>2415</v>
      </c>
      <c r="C52" s="1268"/>
      <c r="D52" s="1262" t="s">
        <v>2416</v>
      </c>
      <c r="E52" s="1269"/>
      <c r="F52" s="1269"/>
      <c r="G52" s="1269"/>
      <c r="H52" s="1269"/>
      <c r="I52" s="1269"/>
      <c r="J52" s="1270"/>
      <c r="K52" s="1265">
        <v>77000</v>
      </c>
      <c r="L52" s="1271"/>
      <c r="N52" s="298"/>
    </row>
    <row r="53" spans="1:14" ht="48.75" customHeight="1" thickBot="1" x14ac:dyDescent="0.25">
      <c r="A53" s="1276"/>
      <c r="B53" s="1279" t="s">
        <v>2417</v>
      </c>
      <c r="C53" s="1280"/>
      <c r="D53" s="1262" t="s">
        <v>2418</v>
      </c>
      <c r="E53" s="1263"/>
      <c r="F53" s="1263"/>
      <c r="G53" s="1263"/>
      <c r="H53" s="1263"/>
      <c r="I53" s="1263"/>
      <c r="J53" s="1264"/>
      <c r="K53" s="1281">
        <v>4000000</v>
      </c>
      <c r="L53" s="1282"/>
    </row>
    <row r="54" spans="1:14" ht="19.5" customHeight="1" thickBot="1" x14ac:dyDescent="0.25">
      <c r="A54" s="1249"/>
      <c r="B54" s="1249"/>
      <c r="C54" s="1249"/>
      <c r="D54" s="1249"/>
      <c r="E54" s="1249"/>
      <c r="F54" s="1249"/>
      <c r="G54" s="1249"/>
      <c r="H54" s="1249"/>
      <c r="I54" s="1249"/>
      <c r="J54" s="1249"/>
      <c r="K54" s="1249"/>
      <c r="L54" s="1249"/>
    </row>
    <row r="55" spans="1:14" ht="21" customHeight="1" thickBot="1" x14ac:dyDescent="0.25">
      <c r="A55" s="1250">
        <v>29</v>
      </c>
      <c r="B55" s="1251" t="s">
        <v>2419</v>
      </c>
      <c r="C55" s="1252"/>
      <c r="D55" s="1252"/>
      <c r="E55" s="1252"/>
      <c r="F55" s="1252"/>
      <c r="G55" s="1252"/>
      <c r="H55" s="1252"/>
      <c r="I55" s="1252"/>
      <c r="J55" s="1252"/>
      <c r="K55" s="1252"/>
      <c r="L55" s="1253"/>
      <c r="N55" s="287" t="s">
        <v>1856</v>
      </c>
    </row>
    <row r="56" spans="1:14" ht="42.75" customHeight="1" thickBot="1" x14ac:dyDescent="0.25">
      <c r="A56" s="1250"/>
      <c r="B56" s="1254" t="s">
        <v>1857</v>
      </c>
      <c r="C56" s="1254"/>
      <c r="D56" s="1254"/>
      <c r="E56" s="1254" t="s">
        <v>1858</v>
      </c>
      <c r="F56" s="1254"/>
      <c r="G56" s="1254" t="s">
        <v>1859</v>
      </c>
      <c r="H56" s="1254"/>
      <c r="I56" s="1255" t="s">
        <v>1860</v>
      </c>
      <c r="J56" s="1255"/>
      <c r="K56" s="1258" t="s">
        <v>1861</v>
      </c>
      <c r="L56" s="1258"/>
    </row>
    <row r="57" spans="1:14" ht="33.75" hidden="1" customHeight="1" outlineLevel="1" thickBot="1" x14ac:dyDescent="0.25">
      <c r="A57" s="1250"/>
      <c r="B57" s="1259"/>
      <c r="C57" s="1259"/>
      <c r="D57" s="1259"/>
      <c r="E57" s="299"/>
      <c r="F57" s="300"/>
      <c r="G57" s="299"/>
      <c r="H57" s="300"/>
      <c r="I57" s="301" t="s">
        <v>2068</v>
      </c>
      <c r="J57" s="302" t="s">
        <v>2069</v>
      </c>
      <c r="K57" s="299"/>
      <c r="L57" s="303"/>
    </row>
    <row r="58" spans="1:14" ht="56.25" customHeight="1" collapsed="1" thickBot="1" x14ac:dyDescent="0.25">
      <c r="A58" s="1250"/>
      <c r="B58" s="1246" t="s">
        <v>1862</v>
      </c>
      <c r="C58" s="1246"/>
      <c r="D58" s="1246"/>
      <c r="E58" s="1247" t="s">
        <v>1863</v>
      </c>
      <c r="F58" s="1247"/>
      <c r="G58" s="1247" t="s">
        <v>1864</v>
      </c>
      <c r="H58" s="1247"/>
      <c r="I58" s="360">
        <v>0</v>
      </c>
      <c r="J58" s="361">
        <v>8650</v>
      </c>
      <c r="K58" s="1260" t="s">
        <v>2420</v>
      </c>
      <c r="L58" s="1261"/>
      <c r="M58" s="287">
        <v>231666</v>
      </c>
    </row>
    <row r="59" spans="1:14" ht="57" hidden="1" customHeight="1" outlineLevel="1" thickBot="1" x14ac:dyDescent="0.25">
      <c r="A59" s="1250"/>
      <c r="B59" s="1256" t="s">
        <v>2070</v>
      </c>
      <c r="C59" s="1257"/>
      <c r="D59" s="1257"/>
      <c r="E59" s="1247" t="s">
        <v>1863</v>
      </c>
      <c r="F59" s="1247"/>
      <c r="G59" s="1247" t="s">
        <v>1864</v>
      </c>
      <c r="H59" s="1247"/>
      <c r="I59" s="360">
        <v>0</v>
      </c>
      <c r="J59" s="362">
        <v>200</v>
      </c>
      <c r="K59" s="1242" t="s">
        <v>1865</v>
      </c>
      <c r="L59" s="1242"/>
    </row>
    <row r="60" spans="1:14" ht="33.75" customHeight="1" collapsed="1" thickBot="1" x14ac:dyDescent="0.25">
      <c r="A60" s="1250"/>
      <c r="B60" s="1246" t="s">
        <v>1866</v>
      </c>
      <c r="C60" s="1246"/>
      <c r="D60" s="1246"/>
      <c r="E60" s="1247" t="s">
        <v>1867</v>
      </c>
      <c r="F60" s="1247"/>
      <c r="G60" s="1247" t="s">
        <v>1868</v>
      </c>
      <c r="H60" s="1247"/>
      <c r="I60" s="363">
        <v>0</v>
      </c>
      <c r="J60" s="364">
        <v>1</v>
      </c>
      <c r="K60" s="1248">
        <v>12</v>
      </c>
      <c r="L60" s="1248"/>
    </row>
    <row r="61" spans="1:14" ht="54.75" customHeight="1" thickBot="1" x14ac:dyDescent="0.25">
      <c r="A61" s="1250"/>
      <c r="B61" s="1246" t="s">
        <v>1869</v>
      </c>
      <c r="C61" s="1246"/>
      <c r="D61" s="1246"/>
      <c r="E61" s="1247" t="s">
        <v>1867</v>
      </c>
      <c r="F61" s="1247"/>
      <c r="G61" s="1247" t="s">
        <v>1868</v>
      </c>
      <c r="H61" s="1247"/>
      <c r="I61" s="363">
        <v>0</v>
      </c>
      <c r="J61" s="364">
        <v>1</v>
      </c>
      <c r="K61" s="1248">
        <v>12</v>
      </c>
      <c r="L61" s="1248"/>
    </row>
    <row r="62" spans="1:14" ht="42" customHeight="1" thickBot="1" x14ac:dyDescent="0.25">
      <c r="A62" s="1250"/>
      <c r="B62" s="1246" t="s">
        <v>1870</v>
      </c>
      <c r="C62" s="1246"/>
      <c r="D62" s="1246"/>
      <c r="E62" s="1247" t="s">
        <v>1867</v>
      </c>
      <c r="F62" s="1247"/>
      <c r="G62" s="1247" t="s">
        <v>1871</v>
      </c>
      <c r="H62" s="1247"/>
      <c r="I62" s="360">
        <v>0</v>
      </c>
      <c r="J62" s="365">
        <v>0</v>
      </c>
      <c r="K62" s="1242" t="s">
        <v>2421</v>
      </c>
      <c r="L62" s="1242"/>
    </row>
    <row r="63" spans="1:14" ht="43.5" customHeight="1" thickBot="1" x14ac:dyDescent="0.25">
      <c r="A63" s="1250"/>
      <c r="B63" s="1246" t="s">
        <v>1872</v>
      </c>
      <c r="C63" s="1246"/>
      <c r="D63" s="1246"/>
      <c r="E63" s="1247" t="s">
        <v>1863</v>
      </c>
      <c r="F63" s="1247"/>
      <c r="G63" s="1247" t="s">
        <v>1873</v>
      </c>
      <c r="H63" s="1247"/>
      <c r="I63" s="304">
        <v>0</v>
      </c>
      <c r="J63" s="305">
        <v>0</v>
      </c>
      <c r="K63" s="1242" t="s">
        <v>1865</v>
      </c>
      <c r="L63" s="1242"/>
    </row>
    <row r="64" spans="1:14" ht="27" customHeight="1" thickBot="1" x14ac:dyDescent="0.25">
      <c r="A64" s="1250"/>
      <c r="B64" s="1246" t="s">
        <v>1874</v>
      </c>
      <c r="C64" s="1246"/>
      <c r="D64" s="1246"/>
      <c r="E64" s="1247" t="s">
        <v>1863</v>
      </c>
      <c r="F64" s="1247"/>
      <c r="G64" s="1247" t="s">
        <v>1873</v>
      </c>
      <c r="H64" s="1247"/>
      <c r="I64" s="304">
        <v>0</v>
      </c>
      <c r="J64" s="305">
        <v>0</v>
      </c>
      <c r="K64" s="1242" t="s">
        <v>1865</v>
      </c>
      <c r="L64" s="1242"/>
    </row>
    <row r="65" spans="1:12" ht="49.5" customHeight="1" thickBot="1" x14ac:dyDescent="0.25">
      <c r="A65" s="1250"/>
      <c r="B65" s="1240" t="s">
        <v>1875</v>
      </c>
      <c r="C65" s="1240"/>
      <c r="D65" s="1240"/>
      <c r="E65" s="1241" t="s">
        <v>1867</v>
      </c>
      <c r="F65" s="1241"/>
      <c r="G65" s="1241" t="s">
        <v>1868</v>
      </c>
      <c r="H65" s="1241"/>
      <c r="I65" s="306">
        <v>0</v>
      </c>
      <c r="J65" s="307">
        <v>1</v>
      </c>
      <c r="K65" s="1242" t="s">
        <v>2422</v>
      </c>
      <c r="L65" s="1242"/>
    </row>
    <row r="66" spans="1:12" ht="9" customHeight="1" thickBot="1" x14ac:dyDescent="0.3">
      <c r="A66" s="1243"/>
      <c r="B66" s="1243"/>
      <c r="C66" s="1243"/>
      <c r="D66" s="1243"/>
      <c r="E66" s="1243"/>
      <c r="F66" s="1243"/>
      <c r="G66" s="1243"/>
      <c r="H66" s="1243"/>
      <c r="I66" s="1243"/>
      <c r="J66" s="1243"/>
      <c r="K66" s="1243"/>
      <c r="L66" s="1243"/>
    </row>
    <row r="67" spans="1:12" ht="30" customHeight="1" thickBot="1" x14ac:dyDescent="0.25">
      <c r="A67" s="357">
        <v>30</v>
      </c>
      <c r="B67" s="1244" t="s">
        <v>1876</v>
      </c>
      <c r="C67" s="1244"/>
      <c r="D67" s="1245" t="s">
        <v>1877</v>
      </c>
      <c r="E67" s="1245"/>
      <c r="F67" s="1245"/>
      <c r="G67" s="1245"/>
      <c r="H67" s="1245"/>
      <c r="I67" s="1245"/>
      <c r="J67" s="1245"/>
      <c r="K67" s="1245"/>
      <c r="L67" s="1245"/>
    </row>
    <row r="68" spans="1:12" ht="15" x14ac:dyDescent="0.25">
      <c r="A68" s="308"/>
      <c r="B68" s="308"/>
      <c r="C68" s="308"/>
      <c r="D68" s="308"/>
      <c r="E68" s="308"/>
      <c r="F68" s="308"/>
      <c r="G68" s="308"/>
      <c r="H68" s="308"/>
      <c r="I68" s="308"/>
      <c r="J68" s="308"/>
      <c r="K68" s="308"/>
      <c r="L68" s="308"/>
    </row>
    <row r="69" spans="1:12" ht="15" x14ac:dyDescent="0.25">
      <c r="A69" s="308"/>
      <c r="B69" s="308"/>
      <c r="C69" s="308"/>
      <c r="D69" s="308"/>
      <c r="E69" s="308"/>
      <c r="F69" s="308"/>
      <c r="G69" s="308"/>
      <c r="H69" s="308"/>
      <c r="I69" s="308"/>
      <c r="J69" s="308"/>
      <c r="K69" s="308"/>
      <c r="L69" s="308"/>
    </row>
    <row r="70" spans="1:12" ht="15" x14ac:dyDescent="0.25">
      <c r="A70" s="308"/>
      <c r="B70" s="308"/>
      <c r="C70" s="308"/>
      <c r="D70" s="308"/>
      <c r="E70" s="308"/>
      <c r="F70" s="308"/>
      <c r="G70" s="308"/>
      <c r="H70" s="308"/>
      <c r="I70" s="308"/>
      <c r="J70" s="308"/>
      <c r="K70" s="308"/>
      <c r="L70" s="308"/>
    </row>
    <row r="71" spans="1:12" ht="15" x14ac:dyDescent="0.25">
      <c r="A71" s="308"/>
      <c r="B71" s="308"/>
      <c r="C71" s="308"/>
      <c r="D71" s="308"/>
      <c r="E71" s="308"/>
      <c r="F71" s="308"/>
      <c r="G71" s="308"/>
      <c r="H71" s="308"/>
      <c r="I71" s="308"/>
      <c r="J71" s="308"/>
      <c r="K71" s="308"/>
      <c r="L71" s="308"/>
    </row>
    <row r="72" spans="1:12" ht="15" x14ac:dyDescent="0.25">
      <c r="A72" s="308"/>
      <c r="B72" s="308"/>
      <c r="C72" s="308"/>
      <c r="D72" s="308"/>
      <c r="E72" s="308"/>
      <c r="F72" s="308"/>
      <c r="G72" s="308"/>
      <c r="H72" s="308"/>
      <c r="I72" s="308"/>
      <c r="J72" s="308"/>
      <c r="K72" s="308"/>
      <c r="L72" s="308"/>
    </row>
    <row r="73" spans="1:12" ht="15" x14ac:dyDescent="0.25">
      <c r="A73" s="308"/>
      <c r="B73" s="308"/>
      <c r="C73" s="308"/>
      <c r="D73" s="308"/>
      <c r="E73" s="308"/>
      <c r="F73" s="308"/>
      <c r="G73" s="308"/>
      <c r="H73" s="308"/>
      <c r="I73" s="308"/>
      <c r="J73" s="308"/>
      <c r="K73" s="308"/>
      <c r="L73" s="308"/>
    </row>
    <row r="74" spans="1:12" ht="15" x14ac:dyDescent="0.25">
      <c r="A74" s="308"/>
      <c r="B74" s="308"/>
      <c r="C74" s="308"/>
      <c r="D74" s="308"/>
      <c r="E74" s="308"/>
      <c r="F74" s="308"/>
      <c r="G74" s="308"/>
      <c r="H74" s="308"/>
      <c r="I74" s="308"/>
      <c r="J74" s="308"/>
      <c r="K74" s="308"/>
      <c r="L74" s="308"/>
    </row>
    <row r="75" spans="1:12" ht="15" x14ac:dyDescent="0.25">
      <c r="A75" s="308"/>
      <c r="B75" s="308"/>
      <c r="C75" s="308"/>
      <c r="D75" s="308"/>
      <c r="E75" s="308"/>
      <c r="F75" s="308"/>
      <c r="G75" s="308"/>
      <c r="H75" s="308"/>
      <c r="I75" s="308"/>
      <c r="J75" s="308"/>
      <c r="K75" s="308"/>
      <c r="L75" s="308"/>
    </row>
    <row r="76" spans="1:12" ht="15" x14ac:dyDescent="0.25">
      <c r="A76" s="308"/>
      <c r="B76" s="308"/>
      <c r="C76" s="308"/>
      <c r="D76" s="308"/>
      <c r="E76" s="308"/>
      <c r="F76" s="308"/>
      <c r="G76" s="308"/>
      <c r="H76" s="308"/>
      <c r="I76" s="308"/>
      <c r="J76" s="308"/>
      <c r="K76" s="308"/>
      <c r="L76" s="308"/>
    </row>
    <row r="77" spans="1:12" ht="15" x14ac:dyDescent="0.25">
      <c r="A77" s="308"/>
      <c r="B77" s="308"/>
      <c r="C77" s="308"/>
      <c r="D77" s="308"/>
      <c r="E77" s="308"/>
      <c r="F77" s="308"/>
      <c r="G77" s="308"/>
      <c r="H77" s="308"/>
      <c r="I77" s="308"/>
      <c r="J77" s="308"/>
      <c r="K77" s="308"/>
      <c r="L77" s="308"/>
    </row>
    <row r="78" spans="1:12" ht="15" x14ac:dyDescent="0.25">
      <c r="A78" s="308"/>
      <c r="B78" s="308"/>
      <c r="C78" s="308"/>
      <c r="D78" s="308"/>
      <c r="E78" s="308"/>
      <c r="F78" s="308"/>
      <c r="G78" s="308"/>
      <c r="H78" s="308"/>
      <c r="I78" s="308"/>
      <c r="J78" s="308"/>
      <c r="K78" s="308"/>
      <c r="L78" s="308"/>
    </row>
    <row r="79" spans="1:12" ht="15" x14ac:dyDescent="0.25">
      <c r="A79" s="308"/>
      <c r="B79" s="308"/>
      <c r="C79" s="308"/>
      <c r="D79" s="308"/>
      <c r="E79" s="308"/>
      <c r="F79" s="308"/>
      <c r="G79" s="308"/>
      <c r="H79" s="308"/>
      <c r="I79" s="308"/>
      <c r="J79" s="308"/>
      <c r="K79" s="308"/>
      <c r="L79" s="308"/>
    </row>
    <row r="80" spans="1:12" ht="15" x14ac:dyDescent="0.25">
      <c r="A80" s="308"/>
      <c r="B80" s="308"/>
      <c r="C80" s="308"/>
      <c r="D80" s="308"/>
      <c r="E80" s="308"/>
      <c r="F80" s="308"/>
      <c r="G80" s="308"/>
      <c r="H80" s="308"/>
      <c r="I80" s="308"/>
      <c r="J80" s="308"/>
      <c r="K80" s="308"/>
      <c r="L80" s="308"/>
    </row>
    <row r="81" spans="1:12" ht="15" x14ac:dyDescent="0.25">
      <c r="A81" s="308"/>
      <c r="B81" s="308"/>
      <c r="C81" s="308"/>
      <c r="D81" s="308"/>
      <c r="E81" s="308"/>
      <c r="F81" s="308"/>
      <c r="G81" s="308"/>
      <c r="H81" s="308"/>
      <c r="I81" s="308"/>
      <c r="J81" s="308"/>
      <c r="K81" s="308"/>
      <c r="L81" s="308"/>
    </row>
    <row r="82" spans="1:12" ht="15" x14ac:dyDescent="0.25">
      <c r="A82" s="308"/>
      <c r="B82" s="308"/>
      <c r="C82" s="308"/>
      <c r="D82" s="308"/>
      <c r="E82" s="308"/>
      <c r="F82" s="308"/>
      <c r="G82" s="308"/>
      <c r="H82" s="308"/>
      <c r="I82" s="308"/>
      <c r="J82" s="308"/>
      <c r="K82" s="308"/>
      <c r="L82" s="308"/>
    </row>
    <row r="83" spans="1:12" ht="15" x14ac:dyDescent="0.25">
      <c r="A83" s="308"/>
      <c r="B83" s="308"/>
      <c r="C83" s="308"/>
      <c r="D83" s="308"/>
      <c r="E83" s="308"/>
      <c r="F83" s="308"/>
      <c r="G83" s="308"/>
      <c r="H83" s="308"/>
      <c r="I83" s="308"/>
      <c r="J83" s="308"/>
      <c r="K83" s="308"/>
      <c r="L83" s="308"/>
    </row>
    <row r="84" spans="1:12" ht="15" x14ac:dyDescent="0.25">
      <c r="A84" s="308"/>
      <c r="B84" s="308"/>
      <c r="C84" s="308"/>
      <c r="D84" s="308"/>
      <c r="E84" s="308"/>
      <c r="F84" s="308"/>
      <c r="G84" s="308"/>
      <c r="H84" s="308"/>
      <c r="I84" s="308"/>
      <c r="J84" s="308"/>
      <c r="K84" s="308"/>
      <c r="L84" s="308"/>
    </row>
    <row r="85" spans="1:12" ht="15" x14ac:dyDescent="0.25">
      <c r="A85" s="308"/>
      <c r="B85" s="308"/>
      <c r="C85" s="308"/>
      <c r="D85" s="308"/>
      <c r="E85" s="308"/>
      <c r="F85" s="308"/>
      <c r="G85" s="308"/>
      <c r="H85" s="308"/>
      <c r="I85" s="308"/>
      <c r="J85" s="308"/>
      <c r="K85" s="308"/>
      <c r="L85" s="308"/>
    </row>
    <row r="86" spans="1:12" ht="15" x14ac:dyDescent="0.25">
      <c r="A86" s="308"/>
      <c r="B86" s="308"/>
      <c r="C86" s="308"/>
      <c r="D86" s="308"/>
      <c r="E86" s="308"/>
      <c r="F86" s="308"/>
      <c r="G86" s="308"/>
      <c r="H86" s="308"/>
      <c r="I86" s="308"/>
      <c r="J86" s="308"/>
      <c r="K86" s="308"/>
      <c r="L86" s="308"/>
    </row>
    <row r="87" spans="1:12" ht="15" x14ac:dyDescent="0.25">
      <c r="A87" s="308"/>
      <c r="B87" s="308"/>
      <c r="C87" s="308"/>
      <c r="D87" s="308"/>
      <c r="E87" s="308"/>
      <c r="F87" s="308"/>
      <c r="G87" s="308"/>
      <c r="H87" s="308"/>
      <c r="I87" s="308"/>
      <c r="J87" s="308"/>
      <c r="K87" s="308"/>
      <c r="L87" s="308"/>
    </row>
    <row r="88" spans="1:12" ht="15" x14ac:dyDescent="0.25">
      <c r="A88" s="308"/>
      <c r="B88" s="308"/>
      <c r="C88" s="308"/>
      <c r="D88" s="308"/>
      <c r="E88" s="308"/>
      <c r="F88" s="308"/>
      <c r="G88" s="308"/>
      <c r="H88" s="308"/>
      <c r="I88" s="308"/>
      <c r="J88" s="308"/>
      <c r="K88" s="308"/>
      <c r="L88" s="308"/>
    </row>
    <row r="89" spans="1:12" ht="15" x14ac:dyDescent="0.25">
      <c r="A89" s="308"/>
      <c r="B89" s="308"/>
      <c r="C89" s="308"/>
      <c r="D89" s="308"/>
      <c r="E89" s="308"/>
      <c r="F89" s="308"/>
      <c r="G89" s="308"/>
      <c r="H89" s="308"/>
      <c r="I89" s="308"/>
      <c r="J89" s="308"/>
      <c r="K89" s="308"/>
      <c r="L89" s="308"/>
    </row>
    <row r="90" spans="1:12" ht="15" x14ac:dyDescent="0.25">
      <c r="A90" s="308"/>
      <c r="B90" s="308"/>
      <c r="C90" s="308"/>
      <c r="D90" s="308"/>
      <c r="E90" s="308"/>
      <c r="F90" s="308"/>
      <c r="G90" s="308"/>
      <c r="H90" s="308"/>
      <c r="I90" s="308"/>
      <c r="J90" s="308"/>
      <c r="K90" s="308"/>
      <c r="L90" s="308"/>
    </row>
    <row r="91" spans="1:12" ht="15" x14ac:dyDescent="0.25">
      <c r="A91" s="308"/>
      <c r="B91" s="308"/>
      <c r="C91" s="308"/>
      <c r="D91" s="308"/>
      <c r="E91" s="308"/>
      <c r="F91" s="308"/>
      <c r="G91" s="308"/>
      <c r="H91" s="308"/>
      <c r="I91" s="308"/>
      <c r="J91" s="308"/>
      <c r="K91" s="308"/>
      <c r="L91" s="308"/>
    </row>
    <row r="92" spans="1:12" ht="15" x14ac:dyDescent="0.25">
      <c r="A92" s="308"/>
      <c r="B92" s="308"/>
      <c r="C92" s="308"/>
      <c r="D92" s="308"/>
      <c r="E92" s="308"/>
      <c r="F92" s="308"/>
      <c r="G92" s="308"/>
      <c r="H92" s="308"/>
      <c r="I92" s="308"/>
      <c r="J92" s="308"/>
      <c r="K92" s="308"/>
      <c r="L92" s="308"/>
    </row>
    <row r="93" spans="1:12" ht="15" x14ac:dyDescent="0.25">
      <c r="A93" s="308"/>
      <c r="B93" s="308"/>
      <c r="C93" s="308"/>
      <c r="D93" s="308"/>
      <c r="E93" s="308"/>
      <c r="F93" s="308"/>
      <c r="G93" s="308"/>
      <c r="H93" s="308"/>
      <c r="I93" s="308"/>
      <c r="J93" s="308"/>
      <c r="K93" s="308"/>
      <c r="L93" s="308"/>
    </row>
    <row r="94" spans="1:12" ht="15" x14ac:dyDescent="0.25">
      <c r="A94" s="308"/>
      <c r="B94" s="308"/>
      <c r="C94" s="308"/>
      <c r="D94" s="308"/>
      <c r="E94" s="308"/>
      <c r="F94" s="308"/>
      <c r="G94" s="308"/>
      <c r="H94" s="308"/>
      <c r="I94" s="308"/>
      <c r="J94" s="308"/>
      <c r="K94" s="308"/>
      <c r="L94" s="308"/>
    </row>
    <row r="95" spans="1:12" ht="15" x14ac:dyDescent="0.25">
      <c r="A95" s="309" t="s">
        <v>1878</v>
      </c>
      <c r="B95" s="308"/>
      <c r="C95" s="308"/>
      <c r="D95" s="308"/>
      <c r="E95" s="308"/>
      <c r="F95" s="308"/>
      <c r="G95" s="308"/>
      <c r="H95" s="308"/>
      <c r="I95" s="308"/>
      <c r="J95" s="308"/>
      <c r="K95" s="308"/>
      <c r="L95" s="308"/>
    </row>
    <row r="96" spans="1:12" ht="15" x14ac:dyDescent="0.25">
      <c r="A96" s="309" t="s">
        <v>14</v>
      </c>
      <c r="B96" s="308"/>
      <c r="C96" s="308"/>
      <c r="D96" s="308"/>
      <c r="E96" s="308"/>
      <c r="F96" s="308"/>
      <c r="G96" s="308"/>
      <c r="H96" s="308"/>
      <c r="I96" s="308"/>
      <c r="J96" s="308"/>
      <c r="K96" s="308"/>
      <c r="L96" s="308"/>
    </row>
    <row r="97" spans="1:12" ht="15" x14ac:dyDescent="0.25">
      <c r="A97" s="308"/>
      <c r="B97" s="308"/>
      <c r="C97" s="308"/>
      <c r="D97" s="308"/>
      <c r="E97" s="308"/>
      <c r="F97" s="308"/>
      <c r="G97" s="308"/>
      <c r="H97" s="308"/>
      <c r="I97" s="308"/>
      <c r="J97" s="308"/>
      <c r="K97" s="308"/>
      <c r="L97" s="308"/>
    </row>
    <row r="98" spans="1:12" ht="15" x14ac:dyDescent="0.25">
      <c r="A98" s="310" t="s">
        <v>1895</v>
      </c>
      <c r="B98" s="308"/>
      <c r="C98" s="308"/>
      <c r="D98" s="308"/>
      <c r="E98" s="308"/>
      <c r="F98" s="308"/>
      <c r="G98" s="308"/>
      <c r="H98" s="308"/>
      <c r="I98" s="308"/>
      <c r="J98" s="308"/>
      <c r="K98" s="308"/>
      <c r="L98" s="308"/>
    </row>
    <row r="99" spans="1:12" ht="15" x14ac:dyDescent="0.25">
      <c r="A99" s="310" t="s">
        <v>1896</v>
      </c>
      <c r="B99" s="308"/>
      <c r="C99" s="308"/>
      <c r="D99" s="308"/>
      <c r="E99" s="308"/>
      <c r="F99" s="308"/>
      <c r="G99" s="308"/>
      <c r="H99" s="308"/>
      <c r="I99" s="308"/>
      <c r="J99" s="308"/>
      <c r="K99" s="308"/>
      <c r="L99" s="308"/>
    </row>
    <row r="100" spans="1:12" ht="15" x14ac:dyDescent="0.25">
      <c r="A100" s="310" t="s">
        <v>1822</v>
      </c>
      <c r="B100" s="308"/>
      <c r="C100" s="308"/>
      <c r="D100" s="308"/>
      <c r="E100" s="308"/>
      <c r="F100" s="308"/>
      <c r="G100" s="308"/>
      <c r="H100" s="308"/>
      <c r="I100" s="308"/>
      <c r="J100" s="308"/>
      <c r="K100" s="308"/>
      <c r="L100" s="308"/>
    </row>
    <row r="101" spans="1:12" ht="15" x14ac:dyDescent="0.25">
      <c r="A101" s="310" t="s">
        <v>1897</v>
      </c>
      <c r="B101" s="308"/>
      <c r="C101" s="308"/>
      <c r="D101" s="308"/>
      <c r="E101" s="308"/>
      <c r="F101" s="308"/>
      <c r="G101" s="308"/>
      <c r="H101" s="308"/>
      <c r="I101" s="308"/>
      <c r="J101" s="308"/>
      <c r="K101" s="308"/>
      <c r="L101" s="308"/>
    </row>
    <row r="102" spans="1:12" ht="15" x14ac:dyDescent="0.25">
      <c r="A102" s="308"/>
      <c r="B102" s="308"/>
      <c r="C102" s="308"/>
      <c r="D102" s="308"/>
      <c r="E102" s="308"/>
      <c r="F102" s="308"/>
      <c r="G102" s="308"/>
      <c r="H102" s="308"/>
      <c r="I102" s="308"/>
      <c r="J102" s="308"/>
      <c r="K102" s="308"/>
      <c r="L102" s="308"/>
    </row>
    <row r="103" spans="1:12" ht="15" x14ac:dyDescent="0.25">
      <c r="A103" s="308"/>
      <c r="B103" s="308"/>
      <c r="C103" s="308"/>
      <c r="D103" s="308"/>
      <c r="E103" s="308"/>
      <c r="F103" s="308"/>
      <c r="G103" s="308"/>
      <c r="H103" s="308"/>
      <c r="I103" s="308"/>
      <c r="J103" s="308"/>
      <c r="K103" s="308"/>
      <c r="L103" s="308"/>
    </row>
    <row r="104" spans="1:12" s="311" customFormat="1" ht="15" x14ac:dyDescent="0.25">
      <c r="A104" s="1238" t="s">
        <v>1899</v>
      </c>
      <c r="B104" s="1238"/>
      <c r="C104" s="1238"/>
      <c r="D104" s="1238"/>
      <c r="E104" s="1238"/>
      <c r="F104" s="1238"/>
      <c r="G104" s="1238"/>
      <c r="H104" s="1238"/>
      <c r="I104" s="1238"/>
      <c r="J104" s="1238"/>
      <c r="K104" s="1238"/>
      <c r="L104" s="1238"/>
    </row>
    <row r="105" spans="1:12" ht="15" x14ac:dyDescent="0.25">
      <c r="A105" s="309" t="s">
        <v>1824</v>
      </c>
      <c r="B105" s="308"/>
      <c r="C105" s="308"/>
      <c r="D105" s="308"/>
      <c r="E105" s="308"/>
      <c r="F105" s="308"/>
      <c r="G105" s="308"/>
      <c r="H105" s="308"/>
      <c r="I105" s="308"/>
      <c r="J105" s="308"/>
      <c r="K105" s="308"/>
      <c r="L105" s="308"/>
    </row>
    <row r="106" spans="1:12" ht="15" x14ac:dyDescent="0.25">
      <c r="A106" s="309" t="s">
        <v>1909</v>
      </c>
      <c r="B106" s="308"/>
      <c r="C106" s="308"/>
      <c r="D106" s="308"/>
      <c r="E106" s="308"/>
      <c r="F106" s="308"/>
      <c r="G106" s="308"/>
      <c r="H106" s="308"/>
      <c r="I106" s="308"/>
      <c r="J106" s="308"/>
      <c r="K106" s="308"/>
      <c r="L106" s="308"/>
    </row>
    <row r="107" spans="1:12" ht="15" x14ac:dyDescent="0.25">
      <c r="A107" s="309" t="s">
        <v>1910</v>
      </c>
      <c r="B107" s="308"/>
      <c r="C107" s="308"/>
      <c r="D107" s="308"/>
      <c r="E107" s="308"/>
      <c r="F107" s="308"/>
      <c r="G107" s="308"/>
      <c r="H107" s="308"/>
      <c r="I107" s="308"/>
      <c r="J107" s="308"/>
      <c r="K107" s="308"/>
      <c r="L107" s="308"/>
    </row>
    <row r="108" spans="1:12" ht="15" x14ac:dyDescent="0.25">
      <c r="A108" s="309" t="s">
        <v>1916</v>
      </c>
      <c r="B108" s="308"/>
      <c r="C108" s="308"/>
      <c r="D108" s="308"/>
      <c r="E108" s="308"/>
      <c r="F108" s="308"/>
      <c r="G108" s="308"/>
      <c r="H108" s="308"/>
      <c r="I108" s="308"/>
      <c r="J108" s="308"/>
      <c r="K108" s="308"/>
      <c r="L108" s="308"/>
    </row>
    <row r="109" spans="1:12" ht="15" x14ac:dyDescent="0.25">
      <c r="A109" s="309" t="s">
        <v>1917</v>
      </c>
      <c r="B109" s="308"/>
      <c r="C109" s="308"/>
      <c r="D109" s="308"/>
      <c r="E109" s="308"/>
      <c r="F109" s="308"/>
      <c r="G109" s="308"/>
      <c r="H109" s="308"/>
      <c r="I109" s="308"/>
      <c r="J109" s="308"/>
      <c r="K109" s="308"/>
      <c r="L109" s="308"/>
    </row>
    <row r="110" spans="1:12" ht="15" x14ac:dyDescent="0.25">
      <c r="A110" s="308"/>
      <c r="B110" s="308"/>
      <c r="C110" s="308"/>
      <c r="D110" s="308"/>
      <c r="E110" s="308"/>
      <c r="F110" s="308"/>
      <c r="G110" s="308"/>
      <c r="H110" s="308"/>
      <c r="I110" s="308"/>
      <c r="J110" s="308"/>
      <c r="K110" s="308"/>
      <c r="L110" s="308"/>
    </row>
    <row r="111" spans="1:12" ht="15" x14ac:dyDescent="0.25">
      <c r="A111" s="308" t="s">
        <v>1826</v>
      </c>
      <c r="B111" s="308"/>
      <c r="C111" s="308"/>
      <c r="D111" s="308"/>
      <c r="E111" s="308"/>
      <c r="F111" s="308"/>
      <c r="G111" s="308"/>
      <c r="H111" s="308"/>
      <c r="I111" s="308"/>
      <c r="J111" s="308"/>
      <c r="K111" s="308"/>
      <c r="L111" s="308"/>
    </row>
    <row r="112" spans="1:12" ht="15" x14ac:dyDescent="0.25">
      <c r="A112" s="308" t="s">
        <v>1934</v>
      </c>
      <c r="B112" s="308"/>
      <c r="C112" s="308"/>
      <c r="D112" s="308"/>
      <c r="E112" s="308"/>
      <c r="F112" s="308"/>
      <c r="G112" s="308"/>
      <c r="H112" s="308"/>
      <c r="I112" s="308"/>
      <c r="J112" s="308"/>
      <c r="K112" s="308"/>
      <c r="L112" s="308"/>
    </row>
    <row r="113" spans="1:12" ht="15" x14ac:dyDescent="0.25">
      <c r="A113" s="308"/>
      <c r="B113" s="308"/>
      <c r="C113" s="308"/>
      <c r="D113" s="308"/>
      <c r="E113" s="308"/>
      <c r="F113" s="308"/>
      <c r="G113" s="308"/>
      <c r="H113" s="308"/>
      <c r="I113" s="308"/>
      <c r="J113" s="308"/>
      <c r="K113" s="308"/>
      <c r="L113" s="308"/>
    </row>
    <row r="114" spans="1:12" ht="15" x14ac:dyDescent="0.25">
      <c r="A114" s="308" t="s">
        <v>1828</v>
      </c>
      <c r="B114" s="308"/>
      <c r="C114" s="308"/>
      <c r="D114" s="308"/>
      <c r="E114" s="308"/>
      <c r="F114" s="308"/>
      <c r="G114" s="308"/>
      <c r="H114" s="308"/>
      <c r="I114" s="308"/>
      <c r="J114" s="308"/>
      <c r="K114" s="308"/>
      <c r="L114" s="308"/>
    </row>
    <row r="115" spans="1:12" ht="15" x14ac:dyDescent="0.25">
      <c r="A115" s="308"/>
      <c r="B115" s="308"/>
      <c r="C115" s="308"/>
      <c r="D115" s="308"/>
      <c r="E115" s="308"/>
      <c r="F115" s="308"/>
      <c r="G115" s="308"/>
      <c r="H115" s="308"/>
      <c r="I115" s="308"/>
      <c r="J115" s="308"/>
      <c r="K115" s="308"/>
      <c r="L115" s="308"/>
    </row>
    <row r="116" spans="1:12" ht="15" x14ac:dyDescent="0.25">
      <c r="A116" s="308"/>
      <c r="B116" s="308"/>
      <c r="C116" s="308"/>
      <c r="D116" s="308"/>
      <c r="E116" s="308"/>
      <c r="F116" s="308"/>
      <c r="G116" s="308"/>
      <c r="H116" s="308"/>
      <c r="I116" s="308"/>
      <c r="J116" s="308"/>
      <c r="K116" s="308"/>
      <c r="L116" s="308"/>
    </row>
    <row r="117" spans="1:12" ht="28.5" customHeight="1" x14ac:dyDescent="0.25">
      <c r="A117" s="1239" t="s">
        <v>1830</v>
      </c>
      <c r="B117" s="1239"/>
      <c r="C117" s="1239"/>
      <c r="D117" s="1239"/>
      <c r="E117" s="1239"/>
      <c r="F117" s="1239"/>
      <c r="G117" s="1239"/>
      <c r="H117" s="1239"/>
      <c r="I117" s="1239"/>
      <c r="J117" s="1239"/>
      <c r="K117" s="1239"/>
      <c r="L117" s="1239"/>
    </row>
    <row r="118" spans="1:12" ht="15" x14ac:dyDescent="0.25">
      <c r="A118" s="308" t="s">
        <v>1940</v>
      </c>
      <c r="B118" s="308"/>
      <c r="C118" s="308"/>
      <c r="D118" s="308"/>
      <c r="E118" s="308"/>
      <c r="F118" s="308"/>
      <c r="G118" s="308"/>
      <c r="H118" s="308"/>
      <c r="I118" s="308"/>
      <c r="J118" s="308"/>
      <c r="K118" s="308"/>
      <c r="L118" s="308"/>
    </row>
  </sheetData>
  <sheetProtection selectLockedCells="1" selectUnlockedCells="1"/>
  <autoFilter ref="N2:N121"/>
  <mergeCells count="146">
    <mergeCell ref="A2:L2"/>
    <mergeCell ref="B3:E3"/>
    <mergeCell ref="F3:L3"/>
    <mergeCell ref="A4:L4"/>
    <mergeCell ref="A5:L5"/>
    <mergeCell ref="B6:D6"/>
    <mergeCell ref="E6:L6"/>
    <mergeCell ref="A7:A8"/>
    <mergeCell ref="B7:D8"/>
    <mergeCell ref="E7:L7"/>
    <mergeCell ref="F8:H8"/>
    <mergeCell ref="J8:L8"/>
    <mergeCell ref="B15:D15"/>
    <mergeCell ref="E15:L15"/>
    <mergeCell ref="J10:L10"/>
    <mergeCell ref="A11:A12"/>
    <mergeCell ref="B11:D12"/>
    <mergeCell ref="E11:L11"/>
    <mergeCell ref="F12:H12"/>
    <mergeCell ref="J12:L12"/>
    <mergeCell ref="A19:L19"/>
    <mergeCell ref="A9:A10"/>
    <mergeCell ref="B9:D10"/>
    <mergeCell ref="E9:F9"/>
    <mergeCell ref="G9:L9"/>
    <mergeCell ref="F10:H10"/>
    <mergeCell ref="B13:D13"/>
    <mergeCell ref="E13:L13"/>
    <mergeCell ref="B14:D14"/>
    <mergeCell ref="E14:L14"/>
    <mergeCell ref="A20:L20"/>
    <mergeCell ref="B21:C21"/>
    <mergeCell ref="D21:L21"/>
    <mergeCell ref="B22:C22"/>
    <mergeCell ref="D22:L22"/>
    <mergeCell ref="B16:D16"/>
    <mergeCell ref="E16:L16"/>
    <mergeCell ref="B17:D17"/>
    <mergeCell ref="E17:L17"/>
    <mergeCell ref="B18:D18"/>
    <mergeCell ref="E18:L18"/>
    <mergeCell ref="B27:C27"/>
    <mergeCell ref="D27:L27"/>
    <mergeCell ref="A28:A29"/>
    <mergeCell ref="B28:C29"/>
    <mergeCell ref="D28:L29"/>
    <mergeCell ref="B30:C30"/>
    <mergeCell ref="D30:L30"/>
    <mergeCell ref="A23:L23"/>
    <mergeCell ref="B24:C24"/>
    <mergeCell ref="D24:L24"/>
    <mergeCell ref="B25:C25"/>
    <mergeCell ref="D25:L25"/>
    <mergeCell ref="B26:C26"/>
    <mergeCell ref="D26:L26"/>
    <mergeCell ref="B34:C34"/>
    <mergeCell ref="D34:L34"/>
    <mergeCell ref="B35:C35"/>
    <mergeCell ref="D35:L35"/>
    <mergeCell ref="B36:C36"/>
    <mergeCell ref="D36:L36"/>
    <mergeCell ref="B31:C31"/>
    <mergeCell ref="D31:L31"/>
    <mergeCell ref="B32:C32"/>
    <mergeCell ref="D32:L32"/>
    <mergeCell ref="B33:C33"/>
    <mergeCell ref="D33:L33"/>
    <mergeCell ref="B39:C39"/>
    <mergeCell ref="D39:L39"/>
    <mergeCell ref="A40:L40"/>
    <mergeCell ref="A41:C41"/>
    <mergeCell ref="B42:C42"/>
    <mergeCell ref="B43:C43"/>
    <mergeCell ref="A37:L37"/>
    <mergeCell ref="B38:C38"/>
    <mergeCell ref="D38:E38"/>
    <mergeCell ref="F38:G38"/>
    <mergeCell ref="H38:I38"/>
    <mergeCell ref="J38:L38"/>
    <mergeCell ref="D50:J50"/>
    <mergeCell ref="K50:L50"/>
    <mergeCell ref="B51:C51"/>
    <mergeCell ref="D51:J51"/>
    <mergeCell ref="K51:L51"/>
    <mergeCell ref="B52:C52"/>
    <mergeCell ref="D52:J52"/>
    <mergeCell ref="K52:L52"/>
    <mergeCell ref="B44:C44"/>
    <mergeCell ref="B45:C45"/>
    <mergeCell ref="B46:C46"/>
    <mergeCell ref="A47:L47"/>
    <mergeCell ref="A48:A53"/>
    <mergeCell ref="B48:L48"/>
    <mergeCell ref="B49:C49"/>
    <mergeCell ref="D49:J49"/>
    <mergeCell ref="K49:L49"/>
    <mergeCell ref="B50:C50"/>
    <mergeCell ref="B53:C53"/>
    <mergeCell ref="D53:J53"/>
    <mergeCell ref="K53:L53"/>
    <mergeCell ref="A54:L54"/>
    <mergeCell ref="A55:A65"/>
    <mergeCell ref="B55:L55"/>
    <mergeCell ref="B56:D56"/>
    <mergeCell ref="E56:F56"/>
    <mergeCell ref="G56:H56"/>
    <mergeCell ref="I56:J56"/>
    <mergeCell ref="B59:D59"/>
    <mergeCell ref="E59:F59"/>
    <mergeCell ref="G59:H59"/>
    <mergeCell ref="K59:L59"/>
    <mergeCell ref="B60:D60"/>
    <mergeCell ref="E60:F60"/>
    <mergeCell ref="G60:H60"/>
    <mergeCell ref="K60:L60"/>
    <mergeCell ref="K56:L56"/>
    <mergeCell ref="B57:D57"/>
    <mergeCell ref="B58:D58"/>
    <mergeCell ref="E58:F58"/>
    <mergeCell ref="G58:H58"/>
    <mergeCell ref="K58:L58"/>
    <mergeCell ref="B63:D63"/>
    <mergeCell ref="E63:F63"/>
    <mergeCell ref="G63:H63"/>
    <mergeCell ref="K63:L63"/>
    <mergeCell ref="B64:D64"/>
    <mergeCell ref="E64:F64"/>
    <mergeCell ref="G64:H64"/>
    <mergeCell ref="K64:L64"/>
    <mergeCell ref="B61:D61"/>
    <mergeCell ref="E61:F61"/>
    <mergeCell ref="G61:H61"/>
    <mergeCell ref="K61:L61"/>
    <mergeCell ref="B62:D62"/>
    <mergeCell ref="E62:F62"/>
    <mergeCell ref="G62:H62"/>
    <mergeCell ref="K62:L62"/>
    <mergeCell ref="A104:L104"/>
    <mergeCell ref="A117:L117"/>
    <mergeCell ref="B65:D65"/>
    <mergeCell ref="E65:F65"/>
    <mergeCell ref="G65:H65"/>
    <mergeCell ref="K65:L65"/>
    <mergeCell ref="A66:L66"/>
    <mergeCell ref="B67:C67"/>
    <mergeCell ref="D67:L67"/>
  </mergeCells>
  <conditionalFormatting sqref="F38:G38 D25:D27 D30:K30">
    <cfRule type="expression" dxfId="1" priority="2" stopIfTrue="1">
      <formula>NOT(ISERROR(SEARCH("wybierz",D25)))</formula>
    </cfRule>
  </conditionalFormatting>
  <conditionalFormatting sqref="D28">
    <cfRule type="expression" dxfId="0" priority="1" stopIfTrue="1">
      <formula>NOT(ISERROR(SEARCH("wybierz",D28)))</formula>
    </cfRule>
  </conditionalFormatting>
  <dataValidations count="7">
    <dataValidation type="list" allowBlank="1" showInputMessage="1" showErrorMessage="1" prompt="wybierz fundusz" sqref="D24:L24 IZ24:JH24 SV24:TD24 ACR24:ACZ24 AMN24:AMV24 AWJ24:AWR24 BGF24:BGN24 BQB24:BQJ24 BZX24:CAF24 CJT24:CKB24 CTP24:CTX24 DDL24:DDT24 DNH24:DNP24 DXD24:DXL24 EGZ24:EHH24 EQV24:ERD24 FAR24:FAZ24 FKN24:FKV24 FUJ24:FUR24 GEF24:GEN24 GOB24:GOJ24 GXX24:GYF24 HHT24:HIB24 HRP24:HRX24 IBL24:IBT24 ILH24:ILP24 IVD24:IVL24 JEZ24:JFH24 JOV24:JPD24 JYR24:JYZ24 KIN24:KIV24 KSJ24:KSR24 LCF24:LCN24 LMB24:LMJ24 LVX24:LWF24 MFT24:MGB24 MPP24:MPX24 MZL24:MZT24 NJH24:NJP24 NTD24:NTL24 OCZ24:ODH24 OMV24:OND24 OWR24:OWZ24 PGN24:PGV24 PQJ24:PQR24 QAF24:QAN24 QKB24:QKJ24 QTX24:QUF24 RDT24:REB24 RNP24:RNX24 RXL24:RXT24 SHH24:SHP24 SRD24:SRL24 TAZ24:TBH24 TKV24:TLD24 TUR24:TUZ24 UEN24:UEV24 UOJ24:UOR24 UYF24:UYN24 VIB24:VIJ24 VRX24:VSF24 WBT24:WCB24 WLP24:WLX24 WVL24:WVT24 D65560:L65560 IZ65560:JH65560 SV65560:TD65560 ACR65560:ACZ65560 AMN65560:AMV65560 AWJ65560:AWR65560 BGF65560:BGN65560 BQB65560:BQJ65560 BZX65560:CAF65560 CJT65560:CKB65560 CTP65560:CTX65560 DDL65560:DDT65560 DNH65560:DNP65560 DXD65560:DXL65560 EGZ65560:EHH65560 EQV65560:ERD65560 FAR65560:FAZ65560 FKN65560:FKV65560 FUJ65560:FUR65560 GEF65560:GEN65560 GOB65560:GOJ65560 GXX65560:GYF65560 HHT65560:HIB65560 HRP65560:HRX65560 IBL65560:IBT65560 ILH65560:ILP65560 IVD65560:IVL65560 JEZ65560:JFH65560 JOV65560:JPD65560 JYR65560:JYZ65560 KIN65560:KIV65560 KSJ65560:KSR65560 LCF65560:LCN65560 LMB65560:LMJ65560 LVX65560:LWF65560 MFT65560:MGB65560 MPP65560:MPX65560 MZL65560:MZT65560 NJH65560:NJP65560 NTD65560:NTL65560 OCZ65560:ODH65560 OMV65560:OND65560 OWR65560:OWZ65560 PGN65560:PGV65560 PQJ65560:PQR65560 QAF65560:QAN65560 QKB65560:QKJ65560 QTX65560:QUF65560 RDT65560:REB65560 RNP65560:RNX65560 RXL65560:RXT65560 SHH65560:SHP65560 SRD65560:SRL65560 TAZ65560:TBH65560 TKV65560:TLD65560 TUR65560:TUZ65560 UEN65560:UEV65560 UOJ65560:UOR65560 UYF65560:UYN65560 VIB65560:VIJ65560 VRX65560:VSF65560 WBT65560:WCB65560 WLP65560:WLX65560 WVL65560:WVT65560 D131096:L131096 IZ131096:JH131096 SV131096:TD131096 ACR131096:ACZ131096 AMN131096:AMV131096 AWJ131096:AWR131096 BGF131096:BGN131096 BQB131096:BQJ131096 BZX131096:CAF131096 CJT131096:CKB131096 CTP131096:CTX131096 DDL131096:DDT131096 DNH131096:DNP131096 DXD131096:DXL131096 EGZ131096:EHH131096 EQV131096:ERD131096 FAR131096:FAZ131096 FKN131096:FKV131096 FUJ131096:FUR131096 GEF131096:GEN131096 GOB131096:GOJ131096 GXX131096:GYF131096 HHT131096:HIB131096 HRP131096:HRX131096 IBL131096:IBT131096 ILH131096:ILP131096 IVD131096:IVL131096 JEZ131096:JFH131096 JOV131096:JPD131096 JYR131096:JYZ131096 KIN131096:KIV131096 KSJ131096:KSR131096 LCF131096:LCN131096 LMB131096:LMJ131096 LVX131096:LWF131096 MFT131096:MGB131096 MPP131096:MPX131096 MZL131096:MZT131096 NJH131096:NJP131096 NTD131096:NTL131096 OCZ131096:ODH131096 OMV131096:OND131096 OWR131096:OWZ131096 PGN131096:PGV131096 PQJ131096:PQR131096 QAF131096:QAN131096 QKB131096:QKJ131096 QTX131096:QUF131096 RDT131096:REB131096 RNP131096:RNX131096 RXL131096:RXT131096 SHH131096:SHP131096 SRD131096:SRL131096 TAZ131096:TBH131096 TKV131096:TLD131096 TUR131096:TUZ131096 UEN131096:UEV131096 UOJ131096:UOR131096 UYF131096:UYN131096 VIB131096:VIJ131096 VRX131096:VSF131096 WBT131096:WCB131096 WLP131096:WLX131096 WVL131096:WVT131096 D196632:L196632 IZ196632:JH196632 SV196632:TD196632 ACR196632:ACZ196632 AMN196632:AMV196632 AWJ196632:AWR196632 BGF196632:BGN196632 BQB196632:BQJ196632 BZX196632:CAF196632 CJT196632:CKB196632 CTP196632:CTX196632 DDL196632:DDT196632 DNH196632:DNP196632 DXD196632:DXL196632 EGZ196632:EHH196632 EQV196632:ERD196632 FAR196632:FAZ196632 FKN196632:FKV196632 FUJ196632:FUR196632 GEF196632:GEN196632 GOB196632:GOJ196632 GXX196632:GYF196632 HHT196632:HIB196632 HRP196632:HRX196632 IBL196632:IBT196632 ILH196632:ILP196632 IVD196632:IVL196632 JEZ196632:JFH196632 JOV196632:JPD196632 JYR196632:JYZ196632 KIN196632:KIV196632 KSJ196632:KSR196632 LCF196632:LCN196632 LMB196632:LMJ196632 LVX196632:LWF196632 MFT196632:MGB196632 MPP196632:MPX196632 MZL196632:MZT196632 NJH196632:NJP196632 NTD196632:NTL196632 OCZ196632:ODH196632 OMV196632:OND196632 OWR196632:OWZ196632 PGN196632:PGV196632 PQJ196632:PQR196632 QAF196632:QAN196632 QKB196632:QKJ196632 QTX196632:QUF196632 RDT196632:REB196632 RNP196632:RNX196632 RXL196632:RXT196632 SHH196632:SHP196632 SRD196632:SRL196632 TAZ196632:TBH196632 TKV196632:TLD196632 TUR196632:TUZ196632 UEN196632:UEV196632 UOJ196632:UOR196632 UYF196632:UYN196632 VIB196632:VIJ196632 VRX196632:VSF196632 WBT196632:WCB196632 WLP196632:WLX196632 WVL196632:WVT196632 D262168:L262168 IZ262168:JH262168 SV262168:TD262168 ACR262168:ACZ262168 AMN262168:AMV262168 AWJ262168:AWR262168 BGF262168:BGN262168 BQB262168:BQJ262168 BZX262168:CAF262168 CJT262168:CKB262168 CTP262168:CTX262168 DDL262168:DDT262168 DNH262168:DNP262168 DXD262168:DXL262168 EGZ262168:EHH262168 EQV262168:ERD262168 FAR262168:FAZ262168 FKN262168:FKV262168 FUJ262168:FUR262168 GEF262168:GEN262168 GOB262168:GOJ262168 GXX262168:GYF262168 HHT262168:HIB262168 HRP262168:HRX262168 IBL262168:IBT262168 ILH262168:ILP262168 IVD262168:IVL262168 JEZ262168:JFH262168 JOV262168:JPD262168 JYR262168:JYZ262168 KIN262168:KIV262168 KSJ262168:KSR262168 LCF262168:LCN262168 LMB262168:LMJ262168 LVX262168:LWF262168 MFT262168:MGB262168 MPP262168:MPX262168 MZL262168:MZT262168 NJH262168:NJP262168 NTD262168:NTL262168 OCZ262168:ODH262168 OMV262168:OND262168 OWR262168:OWZ262168 PGN262168:PGV262168 PQJ262168:PQR262168 QAF262168:QAN262168 QKB262168:QKJ262168 QTX262168:QUF262168 RDT262168:REB262168 RNP262168:RNX262168 RXL262168:RXT262168 SHH262168:SHP262168 SRD262168:SRL262168 TAZ262168:TBH262168 TKV262168:TLD262168 TUR262168:TUZ262168 UEN262168:UEV262168 UOJ262168:UOR262168 UYF262168:UYN262168 VIB262168:VIJ262168 VRX262168:VSF262168 WBT262168:WCB262168 WLP262168:WLX262168 WVL262168:WVT262168 D327704:L327704 IZ327704:JH327704 SV327704:TD327704 ACR327704:ACZ327704 AMN327704:AMV327704 AWJ327704:AWR327704 BGF327704:BGN327704 BQB327704:BQJ327704 BZX327704:CAF327704 CJT327704:CKB327704 CTP327704:CTX327704 DDL327704:DDT327704 DNH327704:DNP327704 DXD327704:DXL327704 EGZ327704:EHH327704 EQV327704:ERD327704 FAR327704:FAZ327704 FKN327704:FKV327704 FUJ327704:FUR327704 GEF327704:GEN327704 GOB327704:GOJ327704 GXX327704:GYF327704 HHT327704:HIB327704 HRP327704:HRX327704 IBL327704:IBT327704 ILH327704:ILP327704 IVD327704:IVL327704 JEZ327704:JFH327704 JOV327704:JPD327704 JYR327704:JYZ327704 KIN327704:KIV327704 KSJ327704:KSR327704 LCF327704:LCN327704 LMB327704:LMJ327704 LVX327704:LWF327704 MFT327704:MGB327704 MPP327704:MPX327704 MZL327704:MZT327704 NJH327704:NJP327704 NTD327704:NTL327704 OCZ327704:ODH327704 OMV327704:OND327704 OWR327704:OWZ327704 PGN327704:PGV327704 PQJ327704:PQR327704 QAF327704:QAN327704 QKB327704:QKJ327704 QTX327704:QUF327704 RDT327704:REB327704 RNP327704:RNX327704 RXL327704:RXT327704 SHH327704:SHP327704 SRD327704:SRL327704 TAZ327704:TBH327704 TKV327704:TLD327704 TUR327704:TUZ327704 UEN327704:UEV327704 UOJ327704:UOR327704 UYF327704:UYN327704 VIB327704:VIJ327704 VRX327704:VSF327704 WBT327704:WCB327704 WLP327704:WLX327704 WVL327704:WVT327704 D393240:L393240 IZ393240:JH393240 SV393240:TD393240 ACR393240:ACZ393240 AMN393240:AMV393240 AWJ393240:AWR393240 BGF393240:BGN393240 BQB393240:BQJ393240 BZX393240:CAF393240 CJT393240:CKB393240 CTP393240:CTX393240 DDL393240:DDT393240 DNH393240:DNP393240 DXD393240:DXL393240 EGZ393240:EHH393240 EQV393240:ERD393240 FAR393240:FAZ393240 FKN393240:FKV393240 FUJ393240:FUR393240 GEF393240:GEN393240 GOB393240:GOJ393240 GXX393240:GYF393240 HHT393240:HIB393240 HRP393240:HRX393240 IBL393240:IBT393240 ILH393240:ILP393240 IVD393240:IVL393240 JEZ393240:JFH393240 JOV393240:JPD393240 JYR393240:JYZ393240 KIN393240:KIV393240 KSJ393240:KSR393240 LCF393240:LCN393240 LMB393240:LMJ393240 LVX393240:LWF393240 MFT393240:MGB393240 MPP393240:MPX393240 MZL393240:MZT393240 NJH393240:NJP393240 NTD393240:NTL393240 OCZ393240:ODH393240 OMV393240:OND393240 OWR393240:OWZ393240 PGN393240:PGV393240 PQJ393240:PQR393240 QAF393240:QAN393240 QKB393240:QKJ393240 QTX393240:QUF393240 RDT393240:REB393240 RNP393240:RNX393240 RXL393240:RXT393240 SHH393240:SHP393240 SRD393240:SRL393240 TAZ393240:TBH393240 TKV393240:TLD393240 TUR393240:TUZ393240 UEN393240:UEV393240 UOJ393240:UOR393240 UYF393240:UYN393240 VIB393240:VIJ393240 VRX393240:VSF393240 WBT393240:WCB393240 WLP393240:WLX393240 WVL393240:WVT393240 D458776:L458776 IZ458776:JH458776 SV458776:TD458776 ACR458776:ACZ458776 AMN458776:AMV458776 AWJ458776:AWR458776 BGF458776:BGN458776 BQB458776:BQJ458776 BZX458776:CAF458776 CJT458776:CKB458776 CTP458776:CTX458776 DDL458776:DDT458776 DNH458776:DNP458776 DXD458776:DXL458776 EGZ458776:EHH458776 EQV458776:ERD458776 FAR458776:FAZ458776 FKN458776:FKV458776 FUJ458776:FUR458776 GEF458776:GEN458776 GOB458776:GOJ458776 GXX458776:GYF458776 HHT458776:HIB458776 HRP458776:HRX458776 IBL458776:IBT458776 ILH458776:ILP458776 IVD458776:IVL458776 JEZ458776:JFH458776 JOV458776:JPD458776 JYR458776:JYZ458776 KIN458776:KIV458776 KSJ458776:KSR458776 LCF458776:LCN458776 LMB458776:LMJ458776 LVX458776:LWF458776 MFT458776:MGB458776 MPP458776:MPX458776 MZL458776:MZT458776 NJH458776:NJP458776 NTD458776:NTL458776 OCZ458776:ODH458776 OMV458776:OND458776 OWR458776:OWZ458776 PGN458776:PGV458776 PQJ458776:PQR458776 QAF458776:QAN458776 QKB458776:QKJ458776 QTX458776:QUF458776 RDT458776:REB458776 RNP458776:RNX458776 RXL458776:RXT458776 SHH458776:SHP458776 SRD458776:SRL458776 TAZ458776:TBH458776 TKV458776:TLD458776 TUR458776:TUZ458776 UEN458776:UEV458776 UOJ458776:UOR458776 UYF458776:UYN458776 VIB458776:VIJ458776 VRX458776:VSF458776 WBT458776:WCB458776 WLP458776:WLX458776 WVL458776:WVT458776 D524312:L524312 IZ524312:JH524312 SV524312:TD524312 ACR524312:ACZ524312 AMN524312:AMV524312 AWJ524312:AWR524312 BGF524312:BGN524312 BQB524312:BQJ524312 BZX524312:CAF524312 CJT524312:CKB524312 CTP524312:CTX524312 DDL524312:DDT524312 DNH524312:DNP524312 DXD524312:DXL524312 EGZ524312:EHH524312 EQV524312:ERD524312 FAR524312:FAZ524312 FKN524312:FKV524312 FUJ524312:FUR524312 GEF524312:GEN524312 GOB524312:GOJ524312 GXX524312:GYF524312 HHT524312:HIB524312 HRP524312:HRX524312 IBL524312:IBT524312 ILH524312:ILP524312 IVD524312:IVL524312 JEZ524312:JFH524312 JOV524312:JPD524312 JYR524312:JYZ524312 KIN524312:KIV524312 KSJ524312:KSR524312 LCF524312:LCN524312 LMB524312:LMJ524312 LVX524312:LWF524312 MFT524312:MGB524312 MPP524312:MPX524312 MZL524312:MZT524312 NJH524312:NJP524312 NTD524312:NTL524312 OCZ524312:ODH524312 OMV524312:OND524312 OWR524312:OWZ524312 PGN524312:PGV524312 PQJ524312:PQR524312 QAF524312:QAN524312 QKB524312:QKJ524312 QTX524312:QUF524312 RDT524312:REB524312 RNP524312:RNX524312 RXL524312:RXT524312 SHH524312:SHP524312 SRD524312:SRL524312 TAZ524312:TBH524312 TKV524312:TLD524312 TUR524312:TUZ524312 UEN524312:UEV524312 UOJ524312:UOR524312 UYF524312:UYN524312 VIB524312:VIJ524312 VRX524312:VSF524312 WBT524312:WCB524312 WLP524312:WLX524312 WVL524312:WVT524312 D589848:L589848 IZ589848:JH589848 SV589848:TD589848 ACR589848:ACZ589848 AMN589848:AMV589848 AWJ589848:AWR589848 BGF589848:BGN589848 BQB589848:BQJ589848 BZX589848:CAF589848 CJT589848:CKB589848 CTP589848:CTX589848 DDL589848:DDT589848 DNH589848:DNP589848 DXD589848:DXL589848 EGZ589848:EHH589848 EQV589848:ERD589848 FAR589848:FAZ589848 FKN589848:FKV589848 FUJ589848:FUR589848 GEF589848:GEN589848 GOB589848:GOJ589848 GXX589848:GYF589848 HHT589848:HIB589848 HRP589848:HRX589848 IBL589848:IBT589848 ILH589848:ILP589848 IVD589848:IVL589848 JEZ589848:JFH589848 JOV589848:JPD589848 JYR589848:JYZ589848 KIN589848:KIV589848 KSJ589848:KSR589848 LCF589848:LCN589848 LMB589848:LMJ589848 LVX589848:LWF589848 MFT589848:MGB589848 MPP589848:MPX589848 MZL589848:MZT589848 NJH589848:NJP589848 NTD589848:NTL589848 OCZ589848:ODH589848 OMV589848:OND589848 OWR589848:OWZ589848 PGN589848:PGV589848 PQJ589848:PQR589848 QAF589848:QAN589848 QKB589848:QKJ589848 QTX589848:QUF589848 RDT589848:REB589848 RNP589848:RNX589848 RXL589848:RXT589848 SHH589848:SHP589848 SRD589848:SRL589848 TAZ589848:TBH589848 TKV589848:TLD589848 TUR589848:TUZ589848 UEN589848:UEV589848 UOJ589848:UOR589848 UYF589848:UYN589848 VIB589848:VIJ589848 VRX589848:VSF589848 WBT589848:WCB589848 WLP589848:WLX589848 WVL589848:WVT589848 D655384:L655384 IZ655384:JH655384 SV655384:TD655384 ACR655384:ACZ655384 AMN655384:AMV655384 AWJ655384:AWR655384 BGF655384:BGN655384 BQB655384:BQJ655384 BZX655384:CAF655384 CJT655384:CKB655384 CTP655384:CTX655384 DDL655384:DDT655384 DNH655384:DNP655384 DXD655384:DXL655384 EGZ655384:EHH655384 EQV655384:ERD655384 FAR655384:FAZ655384 FKN655384:FKV655384 FUJ655384:FUR655384 GEF655384:GEN655384 GOB655384:GOJ655384 GXX655384:GYF655384 HHT655384:HIB655384 HRP655384:HRX655384 IBL655384:IBT655384 ILH655384:ILP655384 IVD655384:IVL655384 JEZ655384:JFH655384 JOV655384:JPD655384 JYR655384:JYZ655384 KIN655384:KIV655384 KSJ655384:KSR655384 LCF655384:LCN655384 LMB655384:LMJ655384 LVX655384:LWF655384 MFT655384:MGB655384 MPP655384:MPX655384 MZL655384:MZT655384 NJH655384:NJP655384 NTD655384:NTL655384 OCZ655384:ODH655384 OMV655384:OND655384 OWR655384:OWZ655384 PGN655384:PGV655384 PQJ655384:PQR655384 QAF655384:QAN655384 QKB655384:QKJ655384 QTX655384:QUF655384 RDT655384:REB655384 RNP655384:RNX655384 RXL655384:RXT655384 SHH655384:SHP655384 SRD655384:SRL655384 TAZ655384:TBH655384 TKV655384:TLD655384 TUR655384:TUZ655384 UEN655384:UEV655384 UOJ655384:UOR655384 UYF655384:UYN655384 VIB655384:VIJ655384 VRX655384:VSF655384 WBT655384:WCB655384 WLP655384:WLX655384 WVL655384:WVT655384 D720920:L720920 IZ720920:JH720920 SV720920:TD720920 ACR720920:ACZ720920 AMN720920:AMV720920 AWJ720920:AWR720920 BGF720920:BGN720920 BQB720920:BQJ720920 BZX720920:CAF720920 CJT720920:CKB720920 CTP720920:CTX720920 DDL720920:DDT720920 DNH720920:DNP720920 DXD720920:DXL720920 EGZ720920:EHH720920 EQV720920:ERD720920 FAR720920:FAZ720920 FKN720920:FKV720920 FUJ720920:FUR720920 GEF720920:GEN720920 GOB720920:GOJ720920 GXX720920:GYF720920 HHT720920:HIB720920 HRP720920:HRX720920 IBL720920:IBT720920 ILH720920:ILP720920 IVD720920:IVL720920 JEZ720920:JFH720920 JOV720920:JPD720920 JYR720920:JYZ720920 KIN720920:KIV720920 KSJ720920:KSR720920 LCF720920:LCN720920 LMB720920:LMJ720920 LVX720920:LWF720920 MFT720920:MGB720920 MPP720920:MPX720920 MZL720920:MZT720920 NJH720920:NJP720920 NTD720920:NTL720920 OCZ720920:ODH720920 OMV720920:OND720920 OWR720920:OWZ720920 PGN720920:PGV720920 PQJ720920:PQR720920 QAF720920:QAN720920 QKB720920:QKJ720920 QTX720920:QUF720920 RDT720920:REB720920 RNP720920:RNX720920 RXL720920:RXT720920 SHH720920:SHP720920 SRD720920:SRL720920 TAZ720920:TBH720920 TKV720920:TLD720920 TUR720920:TUZ720920 UEN720920:UEV720920 UOJ720920:UOR720920 UYF720920:UYN720920 VIB720920:VIJ720920 VRX720920:VSF720920 WBT720920:WCB720920 WLP720920:WLX720920 WVL720920:WVT720920 D786456:L786456 IZ786456:JH786456 SV786456:TD786456 ACR786456:ACZ786456 AMN786456:AMV786456 AWJ786456:AWR786456 BGF786456:BGN786456 BQB786456:BQJ786456 BZX786456:CAF786456 CJT786456:CKB786456 CTP786456:CTX786456 DDL786456:DDT786456 DNH786456:DNP786456 DXD786456:DXL786456 EGZ786456:EHH786456 EQV786456:ERD786456 FAR786456:FAZ786456 FKN786456:FKV786456 FUJ786456:FUR786456 GEF786456:GEN786456 GOB786456:GOJ786456 GXX786456:GYF786456 HHT786456:HIB786456 HRP786456:HRX786456 IBL786456:IBT786456 ILH786456:ILP786456 IVD786456:IVL786456 JEZ786456:JFH786456 JOV786456:JPD786456 JYR786456:JYZ786456 KIN786456:KIV786456 KSJ786456:KSR786456 LCF786456:LCN786456 LMB786456:LMJ786456 LVX786456:LWF786456 MFT786456:MGB786456 MPP786456:MPX786456 MZL786456:MZT786456 NJH786456:NJP786456 NTD786456:NTL786456 OCZ786456:ODH786456 OMV786456:OND786456 OWR786456:OWZ786456 PGN786456:PGV786456 PQJ786456:PQR786456 QAF786456:QAN786456 QKB786456:QKJ786456 QTX786456:QUF786456 RDT786456:REB786456 RNP786456:RNX786456 RXL786456:RXT786456 SHH786456:SHP786456 SRD786456:SRL786456 TAZ786456:TBH786456 TKV786456:TLD786456 TUR786456:TUZ786456 UEN786456:UEV786456 UOJ786456:UOR786456 UYF786456:UYN786456 VIB786456:VIJ786456 VRX786456:VSF786456 WBT786456:WCB786456 WLP786456:WLX786456 WVL786456:WVT786456 D851992:L851992 IZ851992:JH851992 SV851992:TD851992 ACR851992:ACZ851992 AMN851992:AMV851992 AWJ851992:AWR851992 BGF851992:BGN851992 BQB851992:BQJ851992 BZX851992:CAF851992 CJT851992:CKB851992 CTP851992:CTX851992 DDL851992:DDT851992 DNH851992:DNP851992 DXD851992:DXL851992 EGZ851992:EHH851992 EQV851992:ERD851992 FAR851992:FAZ851992 FKN851992:FKV851992 FUJ851992:FUR851992 GEF851992:GEN851992 GOB851992:GOJ851992 GXX851992:GYF851992 HHT851992:HIB851992 HRP851992:HRX851992 IBL851992:IBT851992 ILH851992:ILP851992 IVD851992:IVL851992 JEZ851992:JFH851992 JOV851992:JPD851992 JYR851992:JYZ851992 KIN851992:KIV851992 KSJ851992:KSR851992 LCF851992:LCN851992 LMB851992:LMJ851992 LVX851992:LWF851992 MFT851992:MGB851992 MPP851992:MPX851992 MZL851992:MZT851992 NJH851992:NJP851992 NTD851992:NTL851992 OCZ851992:ODH851992 OMV851992:OND851992 OWR851992:OWZ851992 PGN851992:PGV851992 PQJ851992:PQR851992 QAF851992:QAN851992 QKB851992:QKJ851992 QTX851992:QUF851992 RDT851992:REB851992 RNP851992:RNX851992 RXL851992:RXT851992 SHH851992:SHP851992 SRD851992:SRL851992 TAZ851992:TBH851992 TKV851992:TLD851992 TUR851992:TUZ851992 UEN851992:UEV851992 UOJ851992:UOR851992 UYF851992:UYN851992 VIB851992:VIJ851992 VRX851992:VSF851992 WBT851992:WCB851992 WLP851992:WLX851992 WVL851992:WVT851992 D917528:L917528 IZ917528:JH917528 SV917528:TD917528 ACR917528:ACZ917528 AMN917528:AMV917528 AWJ917528:AWR917528 BGF917528:BGN917528 BQB917528:BQJ917528 BZX917528:CAF917528 CJT917528:CKB917528 CTP917528:CTX917528 DDL917528:DDT917528 DNH917528:DNP917528 DXD917528:DXL917528 EGZ917528:EHH917528 EQV917528:ERD917528 FAR917528:FAZ917528 FKN917528:FKV917528 FUJ917528:FUR917528 GEF917528:GEN917528 GOB917528:GOJ917528 GXX917528:GYF917528 HHT917528:HIB917528 HRP917528:HRX917528 IBL917528:IBT917528 ILH917528:ILP917528 IVD917528:IVL917528 JEZ917528:JFH917528 JOV917528:JPD917528 JYR917528:JYZ917528 KIN917528:KIV917528 KSJ917528:KSR917528 LCF917528:LCN917528 LMB917528:LMJ917528 LVX917528:LWF917528 MFT917528:MGB917528 MPP917528:MPX917528 MZL917528:MZT917528 NJH917528:NJP917528 NTD917528:NTL917528 OCZ917528:ODH917528 OMV917528:OND917528 OWR917528:OWZ917528 PGN917528:PGV917528 PQJ917528:PQR917528 QAF917528:QAN917528 QKB917528:QKJ917528 QTX917528:QUF917528 RDT917528:REB917528 RNP917528:RNX917528 RXL917528:RXT917528 SHH917528:SHP917528 SRD917528:SRL917528 TAZ917528:TBH917528 TKV917528:TLD917528 TUR917528:TUZ917528 UEN917528:UEV917528 UOJ917528:UOR917528 UYF917528:UYN917528 VIB917528:VIJ917528 VRX917528:VSF917528 WBT917528:WCB917528 WLP917528:WLX917528 WVL917528:WVT917528 D983064:L983064 IZ983064:JH983064 SV983064:TD983064 ACR983064:ACZ983064 AMN983064:AMV983064 AWJ983064:AWR983064 BGF983064:BGN983064 BQB983064:BQJ983064 BZX983064:CAF983064 CJT983064:CKB983064 CTP983064:CTX983064 DDL983064:DDT983064 DNH983064:DNP983064 DXD983064:DXL983064 EGZ983064:EHH983064 EQV983064:ERD983064 FAR983064:FAZ983064 FKN983064:FKV983064 FUJ983064:FUR983064 GEF983064:GEN983064 GOB983064:GOJ983064 GXX983064:GYF983064 HHT983064:HIB983064 HRP983064:HRX983064 IBL983064:IBT983064 ILH983064:ILP983064 IVD983064:IVL983064 JEZ983064:JFH983064 JOV983064:JPD983064 JYR983064:JYZ983064 KIN983064:KIV983064 KSJ983064:KSR983064 LCF983064:LCN983064 LMB983064:LMJ983064 LVX983064:LWF983064 MFT983064:MGB983064 MPP983064:MPX983064 MZL983064:MZT983064 NJH983064:NJP983064 NTD983064:NTL983064 OCZ983064:ODH983064 OMV983064:OND983064 OWR983064:OWZ983064 PGN983064:PGV983064 PQJ983064:PQR983064 QAF983064:QAN983064 QKB983064:QKJ983064 QTX983064:QUF983064 RDT983064:REB983064 RNP983064:RNX983064 RXL983064:RXT983064 SHH983064:SHP983064 SRD983064:SRL983064 TAZ983064:TBH983064 TKV983064:TLD983064 TUR983064:TUZ983064 UEN983064:UEV983064 UOJ983064:UOR983064 UYF983064:UYN983064 VIB983064:VIJ983064 VRX983064:VSF983064 WBT983064:WCB983064 WLP983064:WLX983064 WVL983064:WVT983064">
      <formula1>$A$111:$A$112</formula1>
      <formula2>0</formula2>
    </dataValidation>
    <dataValidation allowBlank="1" showInputMessage="1" showErrorMessage="1" prompt="zgodnie z właściwym PO" sqref="E14:L16 JA14:JH16 SW14:TD16 ACS14:ACZ16 AMO14:AMV16 AWK14:AWR16 BGG14:BGN16 BQC14:BQJ16 BZY14:CAF16 CJU14:CKB16 CTQ14:CTX16 DDM14:DDT16 DNI14:DNP16 DXE14:DXL16 EHA14:EHH16 EQW14:ERD16 FAS14:FAZ16 FKO14:FKV16 FUK14:FUR16 GEG14:GEN16 GOC14:GOJ16 GXY14:GYF16 HHU14:HIB16 HRQ14:HRX16 IBM14:IBT16 ILI14:ILP16 IVE14:IVL16 JFA14:JFH16 JOW14:JPD16 JYS14:JYZ16 KIO14:KIV16 KSK14:KSR16 LCG14:LCN16 LMC14:LMJ16 LVY14:LWF16 MFU14:MGB16 MPQ14:MPX16 MZM14:MZT16 NJI14:NJP16 NTE14:NTL16 ODA14:ODH16 OMW14:OND16 OWS14:OWZ16 PGO14:PGV16 PQK14:PQR16 QAG14:QAN16 QKC14:QKJ16 QTY14:QUF16 RDU14:REB16 RNQ14:RNX16 RXM14:RXT16 SHI14:SHP16 SRE14:SRL16 TBA14:TBH16 TKW14:TLD16 TUS14:TUZ16 UEO14:UEV16 UOK14:UOR16 UYG14:UYN16 VIC14:VIJ16 VRY14:VSF16 WBU14:WCB16 WLQ14:WLX16 WVM14:WVT16 E65550:L65552 JA65550:JH65552 SW65550:TD65552 ACS65550:ACZ65552 AMO65550:AMV65552 AWK65550:AWR65552 BGG65550:BGN65552 BQC65550:BQJ65552 BZY65550:CAF65552 CJU65550:CKB65552 CTQ65550:CTX65552 DDM65550:DDT65552 DNI65550:DNP65552 DXE65550:DXL65552 EHA65550:EHH65552 EQW65550:ERD65552 FAS65550:FAZ65552 FKO65550:FKV65552 FUK65550:FUR65552 GEG65550:GEN65552 GOC65550:GOJ65552 GXY65550:GYF65552 HHU65550:HIB65552 HRQ65550:HRX65552 IBM65550:IBT65552 ILI65550:ILP65552 IVE65550:IVL65552 JFA65550:JFH65552 JOW65550:JPD65552 JYS65550:JYZ65552 KIO65550:KIV65552 KSK65550:KSR65552 LCG65550:LCN65552 LMC65550:LMJ65552 LVY65550:LWF65552 MFU65550:MGB65552 MPQ65550:MPX65552 MZM65550:MZT65552 NJI65550:NJP65552 NTE65550:NTL65552 ODA65550:ODH65552 OMW65550:OND65552 OWS65550:OWZ65552 PGO65550:PGV65552 PQK65550:PQR65552 QAG65550:QAN65552 QKC65550:QKJ65552 QTY65550:QUF65552 RDU65550:REB65552 RNQ65550:RNX65552 RXM65550:RXT65552 SHI65550:SHP65552 SRE65550:SRL65552 TBA65550:TBH65552 TKW65550:TLD65552 TUS65550:TUZ65552 UEO65550:UEV65552 UOK65550:UOR65552 UYG65550:UYN65552 VIC65550:VIJ65552 VRY65550:VSF65552 WBU65550:WCB65552 WLQ65550:WLX65552 WVM65550:WVT65552 E131086:L131088 JA131086:JH131088 SW131086:TD131088 ACS131086:ACZ131088 AMO131086:AMV131088 AWK131086:AWR131088 BGG131086:BGN131088 BQC131086:BQJ131088 BZY131086:CAF131088 CJU131086:CKB131088 CTQ131086:CTX131088 DDM131086:DDT131088 DNI131086:DNP131088 DXE131086:DXL131088 EHA131086:EHH131088 EQW131086:ERD131088 FAS131086:FAZ131088 FKO131086:FKV131088 FUK131086:FUR131088 GEG131086:GEN131088 GOC131086:GOJ131088 GXY131086:GYF131088 HHU131086:HIB131088 HRQ131086:HRX131088 IBM131086:IBT131088 ILI131086:ILP131088 IVE131086:IVL131088 JFA131086:JFH131088 JOW131086:JPD131088 JYS131086:JYZ131088 KIO131086:KIV131088 KSK131086:KSR131088 LCG131086:LCN131088 LMC131086:LMJ131088 LVY131086:LWF131088 MFU131086:MGB131088 MPQ131086:MPX131088 MZM131086:MZT131088 NJI131086:NJP131088 NTE131086:NTL131088 ODA131086:ODH131088 OMW131086:OND131088 OWS131086:OWZ131088 PGO131086:PGV131088 PQK131086:PQR131088 QAG131086:QAN131088 QKC131086:QKJ131088 QTY131086:QUF131088 RDU131086:REB131088 RNQ131086:RNX131088 RXM131086:RXT131088 SHI131086:SHP131088 SRE131086:SRL131088 TBA131086:TBH131088 TKW131086:TLD131088 TUS131086:TUZ131088 UEO131086:UEV131088 UOK131086:UOR131088 UYG131086:UYN131088 VIC131086:VIJ131088 VRY131086:VSF131088 WBU131086:WCB131088 WLQ131086:WLX131088 WVM131086:WVT131088 E196622:L196624 JA196622:JH196624 SW196622:TD196624 ACS196622:ACZ196624 AMO196622:AMV196624 AWK196622:AWR196624 BGG196622:BGN196624 BQC196622:BQJ196624 BZY196622:CAF196624 CJU196622:CKB196624 CTQ196622:CTX196624 DDM196622:DDT196624 DNI196622:DNP196624 DXE196622:DXL196624 EHA196622:EHH196624 EQW196622:ERD196624 FAS196622:FAZ196624 FKO196622:FKV196624 FUK196622:FUR196624 GEG196622:GEN196624 GOC196622:GOJ196624 GXY196622:GYF196624 HHU196622:HIB196624 HRQ196622:HRX196624 IBM196622:IBT196624 ILI196622:ILP196624 IVE196622:IVL196624 JFA196622:JFH196624 JOW196622:JPD196624 JYS196622:JYZ196624 KIO196622:KIV196624 KSK196622:KSR196624 LCG196622:LCN196624 LMC196622:LMJ196624 LVY196622:LWF196624 MFU196622:MGB196624 MPQ196622:MPX196624 MZM196622:MZT196624 NJI196622:NJP196624 NTE196622:NTL196624 ODA196622:ODH196624 OMW196622:OND196624 OWS196622:OWZ196624 PGO196622:PGV196624 PQK196622:PQR196624 QAG196622:QAN196624 QKC196622:QKJ196624 QTY196622:QUF196624 RDU196622:REB196624 RNQ196622:RNX196624 RXM196622:RXT196624 SHI196622:SHP196624 SRE196622:SRL196624 TBA196622:TBH196624 TKW196622:TLD196624 TUS196622:TUZ196624 UEO196622:UEV196624 UOK196622:UOR196624 UYG196622:UYN196624 VIC196622:VIJ196624 VRY196622:VSF196624 WBU196622:WCB196624 WLQ196622:WLX196624 WVM196622:WVT196624 E262158:L262160 JA262158:JH262160 SW262158:TD262160 ACS262158:ACZ262160 AMO262158:AMV262160 AWK262158:AWR262160 BGG262158:BGN262160 BQC262158:BQJ262160 BZY262158:CAF262160 CJU262158:CKB262160 CTQ262158:CTX262160 DDM262158:DDT262160 DNI262158:DNP262160 DXE262158:DXL262160 EHA262158:EHH262160 EQW262158:ERD262160 FAS262158:FAZ262160 FKO262158:FKV262160 FUK262158:FUR262160 GEG262158:GEN262160 GOC262158:GOJ262160 GXY262158:GYF262160 HHU262158:HIB262160 HRQ262158:HRX262160 IBM262158:IBT262160 ILI262158:ILP262160 IVE262158:IVL262160 JFA262158:JFH262160 JOW262158:JPD262160 JYS262158:JYZ262160 KIO262158:KIV262160 KSK262158:KSR262160 LCG262158:LCN262160 LMC262158:LMJ262160 LVY262158:LWF262160 MFU262158:MGB262160 MPQ262158:MPX262160 MZM262158:MZT262160 NJI262158:NJP262160 NTE262158:NTL262160 ODA262158:ODH262160 OMW262158:OND262160 OWS262158:OWZ262160 PGO262158:PGV262160 PQK262158:PQR262160 QAG262158:QAN262160 QKC262158:QKJ262160 QTY262158:QUF262160 RDU262158:REB262160 RNQ262158:RNX262160 RXM262158:RXT262160 SHI262158:SHP262160 SRE262158:SRL262160 TBA262158:TBH262160 TKW262158:TLD262160 TUS262158:TUZ262160 UEO262158:UEV262160 UOK262158:UOR262160 UYG262158:UYN262160 VIC262158:VIJ262160 VRY262158:VSF262160 WBU262158:WCB262160 WLQ262158:WLX262160 WVM262158:WVT262160 E327694:L327696 JA327694:JH327696 SW327694:TD327696 ACS327694:ACZ327696 AMO327694:AMV327696 AWK327694:AWR327696 BGG327694:BGN327696 BQC327694:BQJ327696 BZY327694:CAF327696 CJU327694:CKB327696 CTQ327694:CTX327696 DDM327694:DDT327696 DNI327694:DNP327696 DXE327694:DXL327696 EHA327694:EHH327696 EQW327694:ERD327696 FAS327694:FAZ327696 FKO327694:FKV327696 FUK327694:FUR327696 GEG327694:GEN327696 GOC327694:GOJ327696 GXY327694:GYF327696 HHU327694:HIB327696 HRQ327694:HRX327696 IBM327694:IBT327696 ILI327694:ILP327696 IVE327694:IVL327696 JFA327694:JFH327696 JOW327694:JPD327696 JYS327694:JYZ327696 KIO327694:KIV327696 KSK327694:KSR327696 LCG327694:LCN327696 LMC327694:LMJ327696 LVY327694:LWF327696 MFU327694:MGB327696 MPQ327694:MPX327696 MZM327694:MZT327696 NJI327694:NJP327696 NTE327694:NTL327696 ODA327694:ODH327696 OMW327694:OND327696 OWS327694:OWZ327696 PGO327694:PGV327696 PQK327694:PQR327696 QAG327694:QAN327696 QKC327694:QKJ327696 QTY327694:QUF327696 RDU327694:REB327696 RNQ327694:RNX327696 RXM327694:RXT327696 SHI327694:SHP327696 SRE327694:SRL327696 TBA327694:TBH327696 TKW327694:TLD327696 TUS327694:TUZ327696 UEO327694:UEV327696 UOK327694:UOR327696 UYG327694:UYN327696 VIC327694:VIJ327696 VRY327694:VSF327696 WBU327694:WCB327696 WLQ327694:WLX327696 WVM327694:WVT327696 E393230:L393232 JA393230:JH393232 SW393230:TD393232 ACS393230:ACZ393232 AMO393230:AMV393232 AWK393230:AWR393232 BGG393230:BGN393232 BQC393230:BQJ393232 BZY393230:CAF393232 CJU393230:CKB393232 CTQ393230:CTX393232 DDM393230:DDT393232 DNI393230:DNP393232 DXE393230:DXL393232 EHA393230:EHH393232 EQW393230:ERD393232 FAS393230:FAZ393232 FKO393230:FKV393232 FUK393230:FUR393232 GEG393230:GEN393232 GOC393230:GOJ393232 GXY393230:GYF393232 HHU393230:HIB393232 HRQ393230:HRX393232 IBM393230:IBT393232 ILI393230:ILP393232 IVE393230:IVL393232 JFA393230:JFH393232 JOW393230:JPD393232 JYS393230:JYZ393232 KIO393230:KIV393232 KSK393230:KSR393232 LCG393230:LCN393232 LMC393230:LMJ393232 LVY393230:LWF393232 MFU393230:MGB393232 MPQ393230:MPX393232 MZM393230:MZT393232 NJI393230:NJP393232 NTE393230:NTL393232 ODA393230:ODH393232 OMW393230:OND393232 OWS393230:OWZ393232 PGO393230:PGV393232 PQK393230:PQR393232 QAG393230:QAN393232 QKC393230:QKJ393232 QTY393230:QUF393232 RDU393230:REB393232 RNQ393230:RNX393232 RXM393230:RXT393232 SHI393230:SHP393232 SRE393230:SRL393232 TBA393230:TBH393232 TKW393230:TLD393232 TUS393230:TUZ393232 UEO393230:UEV393232 UOK393230:UOR393232 UYG393230:UYN393232 VIC393230:VIJ393232 VRY393230:VSF393232 WBU393230:WCB393232 WLQ393230:WLX393232 WVM393230:WVT393232 E458766:L458768 JA458766:JH458768 SW458766:TD458768 ACS458766:ACZ458768 AMO458766:AMV458768 AWK458766:AWR458768 BGG458766:BGN458768 BQC458766:BQJ458768 BZY458766:CAF458768 CJU458766:CKB458768 CTQ458766:CTX458768 DDM458766:DDT458768 DNI458766:DNP458768 DXE458766:DXL458768 EHA458766:EHH458768 EQW458766:ERD458768 FAS458766:FAZ458768 FKO458766:FKV458768 FUK458766:FUR458768 GEG458766:GEN458768 GOC458766:GOJ458768 GXY458766:GYF458768 HHU458766:HIB458768 HRQ458766:HRX458768 IBM458766:IBT458768 ILI458766:ILP458768 IVE458766:IVL458768 JFA458766:JFH458768 JOW458766:JPD458768 JYS458766:JYZ458768 KIO458766:KIV458768 KSK458766:KSR458768 LCG458766:LCN458768 LMC458766:LMJ458768 LVY458766:LWF458768 MFU458766:MGB458768 MPQ458766:MPX458768 MZM458766:MZT458768 NJI458766:NJP458768 NTE458766:NTL458768 ODA458766:ODH458768 OMW458766:OND458768 OWS458766:OWZ458768 PGO458766:PGV458768 PQK458766:PQR458768 QAG458766:QAN458768 QKC458766:QKJ458768 QTY458766:QUF458768 RDU458766:REB458768 RNQ458766:RNX458768 RXM458766:RXT458768 SHI458766:SHP458768 SRE458766:SRL458768 TBA458766:TBH458768 TKW458766:TLD458768 TUS458766:TUZ458768 UEO458766:UEV458768 UOK458766:UOR458768 UYG458766:UYN458768 VIC458766:VIJ458768 VRY458766:VSF458768 WBU458766:WCB458768 WLQ458766:WLX458768 WVM458766:WVT458768 E524302:L524304 JA524302:JH524304 SW524302:TD524304 ACS524302:ACZ524304 AMO524302:AMV524304 AWK524302:AWR524304 BGG524302:BGN524304 BQC524302:BQJ524304 BZY524302:CAF524304 CJU524302:CKB524304 CTQ524302:CTX524304 DDM524302:DDT524304 DNI524302:DNP524304 DXE524302:DXL524304 EHA524302:EHH524304 EQW524302:ERD524304 FAS524302:FAZ524304 FKO524302:FKV524304 FUK524302:FUR524304 GEG524302:GEN524304 GOC524302:GOJ524304 GXY524302:GYF524304 HHU524302:HIB524304 HRQ524302:HRX524304 IBM524302:IBT524304 ILI524302:ILP524304 IVE524302:IVL524304 JFA524302:JFH524304 JOW524302:JPD524304 JYS524302:JYZ524304 KIO524302:KIV524304 KSK524302:KSR524304 LCG524302:LCN524304 LMC524302:LMJ524304 LVY524302:LWF524304 MFU524302:MGB524304 MPQ524302:MPX524304 MZM524302:MZT524304 NJI524302:NJP524304 NTE524302:NTL524304 ODA524302:ODH524304 OMW524302:OND524304 OWS524302:OWZ524304 PGO524302:PGV524304 PQK524302:PQR524304 QAG524302:QAN524304 QKC524302:QKJ524304 QTY524302:QUF524304 RDU524302:REB524304 RNQ524302:RNX524304 RXM524302:RXT524304 SHI524302:SHP524304 SRE524302:SRL524304 TBA524302:TBH524304 TKW524302:TLD524304 TUS524302:TUZ524304 UEO524302:UEV524304 UOK524302:UOR524304 UYG524302:UYN524304 VIC524302:VIJ524304 VRY524302:VSF524304 WBU524302:WCB524304 WLQ524302:WLX524304 WVM524302:WVT524304 E589838:L589840 JA589838:JH589840 SW589838:TD589840 ACS589838:ACZ589840 AMO589838:AMV589840 AWK589838:AWR589840 BGG589838:BGN589840 BQC589838:BQJ589840 BZY589838:CAF589840 CJU589838:CKB589840 CTQ589838:CTX589840 DDM589838:DDT589840 DNI589838:DNP589840 DXE589838:DXL589840 EHA589838:EHH589840 EQW589838:ERD589840 FAS589838:FAZ589840 FKO589838:FKV589840 FUK589838:FUR589840 GEG589838:GEN589840 GOC589838:GOJ589840 GXY589838:GYF589840 HHU589838:HIB589840 HRQ589838:HRX589840 IBM589838:IBT589840 ILI589838:ILP589840 IVE589838:IVL589840 JFA589838:JFH589840 JOW589838:JPD589840 JYS589838:JYZ589840 KIO589838:KIV589840 KSK589838:KSR589840 LCG589838:LCN589840 LMC589838:LMJ589840 LVY589838:LWF589840 MFU589838:MGB589840 MPQ589838:MPX589840 MZM589838:MZT589840 NJI589838:NJP589840 NTE589838:NTL589840 ODA589838:ODH589840 OMW589838:OND589840 OWS589838:OWZ589840 PGO589838:PGV589840 PQK589838:PQR589840 QAG589838:QAN589840 QKC589838:QKJ589840 QTY589838:QUF589840 RDU589838:REB589840 RNQ589838:RNX589840 RXM589838:RXT589840 SHI589838:SHP589840 SRE589838:SRL589840 TBA589838:TBH589840 TKW589838:TLD589840 TUS589838:TUZ589840 UEO589838:UEV589840 UOK589838:UOR589840 UYG589838:UYN589840 VIC589838:VIJ589840 VRY589838:VSF589840 WBU589838:WCB589840 WLQ589838:WLX589840 WVM589838:WVT589840 E655374:L655376 JA655374:JH655376 SW655374:TD655376 ACS655374:ACZ655376 AMO655374:AMV655376 AWK655374:AWR655376 BGG655374:BGN655376 BQC655374:BQJ655376 BZY655374:CAF655376 CJU655374:CKB655376 CTQ655374:CTX655376 DDM655374:DDT655376 DNI655374:DNP655376 DXE655374:DXL655376 EHA655374:EHH655376 EQW655374:ERD655376 FAS655374:FAZ655376 FKO655374:FKV655376 FUK655374:FUR655376 GEG655374:GEN655376 GOC655374:GOJ655376 GXY655374:GYF655376 HHU655374:HIB655376 HRQ655374:HRX655376 IBM655374:IBT655376 ILI655374:ILP655376 IVE655374:IVL655376 JFA655374:JFH655376 JOW655374:JPD655376 JYS655374:JYZ655376 KIO655374:KIV655376 KSK655374:KSR655376 LCG655374:LCN655376 LMC655374:LMJ655376 LVY655374:LWF655376 MFU655374:MGB655376 MPQ655374:MPX655376 MZM655374:MZT655376 NJI655374:NJP655376 NTE655374:NTL655376 ODA655374:ODH655376 OMW655374:OND655376 OWS655374:OWZ655376 PGO655374:PGV655376 PQK655374:PQR655376 QAG655374:QAN655376 QKC655374:QKJ655376 QTY655374:QUF655376 RDU655374:REB655376 RNQ655374:RNX655376 RXM655374:RXT655376 SHI655374:SHP655376 SRE655374:SRL655376 TBA655374:TBH655376 TKW655374:TLD655376 TUS655374:TUZ655376 UEO655374:UEV655376 UOK655374:UOR655376 UYG655374:UYN655376 VIC655374:VIJ655376 VRY655374:VSF655376 WBU655374:WCB655376 WLQ655374:WLX655376 WVM655374:WVT655376 E720910:L720912 JA720910:JH720912 SW720910:TD720912 ACS720910:ACZ720912 AMO720910:AMV720912 AWK720910:AWR720912 BGG720910:BGN720912 BQC720910:BQJ720912 BZY720910:CAF720912 CJU720910:CKB720912 CTQ720910:CTX720912 DDM720910:DDT720912 DNI720910:DNP720912 DXE720910:DXL720912 EHA720910:EHH720912 EQW720910:ERD720912 FAS720910:FAZ720912 FKO720910:FKV720912 FUK720910:FUR720912 GEG720910:GEN720912 GOC720910:GOJ720912 GXY720910:GYF720912 HHU720910:HIB720912 HRQ720910:HRX720912 IBM720910:IBT720912 ILI720910:ILP720912 IVE720910:IVL720912 JFA720910:JFH720912 JOW720910:JPD720912 JYS720910:JYZ720912 KIO720910:KIV720912 KSK720910:KSR720912 LCG720910:LCN720912 LMC720910:LMJ720912 LVY720910:LWF720912 MFU720910:MGB720912 MPQ720910:MPX720912 MZM720910:MZT720912 NJI720910:NJP720912 NTE720910:NTL720912 ODA720910:ODH720912 OMW720910:OND720912 OWS720910:OWZ720912 PGO720910:PGV720912 PQK720910:PQR720912 QAG720910:QAN720912 QKC720910:QKJ720912 QTY720910:QUF720912 RDU720910:REB720912 RNQ720910:RNX720912 RXM720910:RXT720912 SHI720910:SHP720912 SRE720910:SRL720912 TBA720910:TBH720912 TKW720910:TLD720912 TUS720910:TUZ720912 UEO720910:UEV720912 UOK720910:UOR720912 UYG720910:UYN720912 VIC720910:VIJ720912 VRY720910:VSF720912 WBU720910:WCB720912 WLQ720910:WLX720912 WVM720910:WVT720912 E786446:L786448 JA786446:JH786448 SW786446:TD786448 ACS786446:ACZ786448 AMO786446:AMV786448 AWK786446:AWR786448 BGG786446:BGN786448 BQC786446:BQJ786448 BZY786446:CAF786448 CJU786446:CKB786448 CTQ786446:CTX786448 DDM786446:DDT786448 DNI786446:DNP786448 DXE786446:DXL786448 EHA786446:EHH786448 EQW786446:ERD786448 FAS786446:FAZ786448 FKO786446:FKV786448 FUK786446:FUR786448 GEG786446:GEN786448 GOC786446:GOJ786448 GXY786446:GYF786448 HHU786446:HIB786448 HRQ786446:HRX786448 IBM786446:IBT786448 ILI786446:ILP786448 IVE786446:IVL786448 JFA786446:JFH786448 JOW786446:JPD786448 JYS786446:JYZ786448 KIO786446:KIV786448 KSK786446:KSR786448 LCG786446:LCN786448 LMC786446:LMJ786448 LVY786446:LWF786448 MFU786446:MGB786448 MPQ786446:MPX786448 MZM786446:MZT786448 NJI786446:NJP786448 NTE786446:NTL786448 ODA786446:ODH786448 OMW786446:OND786448 OWS786446:OWZ786448 PGO786446:PGV786448 PQK786446:PQR786448 QAG786446:QAN786448 QKC786446:QKJ786448 QTY786446:QUF786448 RDU786446:REB786448 RNQ786446:RNX786448 RXM786446:RXT786448 SHI786446:SHP786448 SRE786446:SRL786448 TBA786446:TBH786448 TKW786446:TLD786448 TUS786446:TUZ786448 UEO786446:UEV786448 UOK786446:UOR786448 UYG786446:UYN786448 VIC786446:VIJ786448 VRY786446:VSF786448 WBU786446:WCB786448 WLQ786446:WLX786448 WVM786446:WVT786448 E851982:L851984 JA851982:JH851984 SW851982:TD851984 ACS851982:ACZ851984 AMO851982:AMV851984 AWK851982:AWR851984 BGG851982:BGN851984 BQC851982:BQJ851984 BZY851982:CAF851984 CJU851982:CKB851984 CTQ851982:CTX851984 DDM851982:DDT851984 DNI851982:DNP851984 DXE851982:DXL851984 EHA851982:EHH851984 EQW851982:ERD851984 FAS851982:FAZ851984 FKO851982:FKV851984 FUK851982:FUR851984 GEG851982:GEN851984 GOC851982:GOJ851984 GXY851982:GYF851984 HHU851982:HIB851984 HRQ851982:HRX851984 IBM851982:IBT851984 ILI851982:ILP851984 IVE851982:IVL851984 JFA851982:JFH851984 JOW851982:JPD851984 JYS851982:JYZ851984 KIO851982:KIV851984 KSK851982:KSR851984 LCG851982:LCN851984 LMC851982:LMJ851984 LVY851982:LWF851984 MFU851982:MGB851984 MPQ851982:MPX851984 MZM851982:MZT851984 NJI851982:NJP851984 NTE851982:NTL851984 ODA851982:ODH851984 OMW851982:OND851984 OWS851982:OWZ851984 PGO851982:PGV851984 PQK851982:PQR851984 QAG851982:QAN851984 QKC851982:QKJ851984 QTY851982:QUF851984 RDU851982:REB851984 RNQ851982:RNX851984 RXM851982:RXT851984 SHI851982:SHP851984 SRE851982:SRL851984 TBA851982:TBH851984 TKW851982:TLD851984 TUS851982:TUZ851984 UEO851982:UEV851984 UOK851982:UOR851984 UYG851982:UYN851984 VIC851982:VIJ851984 VRY851982:VSF851984 WBU851982:WCB851984 WLQ851982:WLX851984 WVM851982:WVT851984 E917518:L917520 JA917518:JH917520 SW917518:TD917520 ACS917518:ACZ917520 AMO917518:AMV917520 AWK917518:AWR917520 BGG917518:BGN917520 BQC917518:BQJ917520 BZY917518:CAF917520 CJU917518:CKB917520 CTQ917518:CTX917520 DDM917518:DDT917520 DNI917518:DNP917520 DXE917518:DXL917520 EHA917518:EHH917520 EQW917518:ERD917520 FAS917518:FAZ917520 FKO917518:FKV917520 FUK917518:FUR917520 GEG917518:GEN917520 GOC917518:GOJ917520 GXY917518:GYF917520 HHU917518:HIB917520 HRQ917518:HRX917520 IBM917518:IBT917520 ILI917518:ILP917520 IVE917518:IVL917520 JFA917518:JFH917520 JOW917518:JPD917520 JYS917518:JYZ917520 KIO917518:KIV917520 KSK917518:KSR917520 LCG917518:LCN917520 LMC917518:LMJ917520 LVY917518:LWF917520 MFU917518:MGB917520 MPQ917518:MPX917520 MZM917518:MZT917520 NJI917518:NJP917520 NTE917518:NTL917520 ODA917518:ODH917520 OMW917518:OND917520 OWS917518:OWZ917520 PGO917518:PGV917520 PQK917518:PQR917520 QAG917518:QAN917520 QKC917518:QKJ917520 QTY917518:QUF917520 RDU917518:REB917520 RNQ917518:RNX917520 RXM917518:RXT917520 SHI917518:SHP917520 SRE917518:SRL917520 TBA917518:TBH917520 TKW917518:TLD917520 TUS917518:TUZ917520 UEO917518:UEV917520 UOK917518:UOR917520 UYG917518:UYN917520 VIC917518:VIJ917520 VRY917518:VSF917520 WBU917518:WCB917520 WLQ917518:WLX917520 WVM917518:WVT917520 E983054:L983056 JA983054:JH983056 SW983054:TD983056 ACS983054:ACZ983056 AMO983054:AMV983056 AWK983054:AWR983056 BGG983054:BGN983056 BQC983054:BQJ983056 BZY983054:CAF983056 CJU983054:CKB983056 CTQ983054:CTX983056 DDM983054:DDT983056 DNI983054:DNP983056 DXE983054:DXL983056 EHA983054:EHH983056 EQW983054:ERD983056 FAS983054:FAZ983056 FKO983054:FKV983056 FUK983054:FUR983056 GEG983054:GEN983056 GOC983054:GOJ983056 GXY983054:GYF983056 HHU983054:HIB983056 HRQ983054:HRX983056 IBM983054:IBT983056 ILI983054:ILP983056 IVE983054:IVL983056 JFA983054:JFH983056 JOW983054:JPD983056 JYS983054:JYZ983056 KIO983054:KIV983056 KSK983054:KSR983056 LCG983054:LCN983056 LMC983054:LMJ983056 LVY983054:LWF983056 MFU983054:MGB983056 MPQ983054:MPX983056 MZM983054:MZT983056 NJI983054:NJP983056 NTE983054:NTL983056 ODA983054:ODH983056 OMW983054:OND983056 OWS983054:OWZ983056 PGO983054:PGV983056 PQK983054:PQR983056 QAG983054:QAN983056 QKC983054:QKJ983056 QTY983054:QUF983056 RDU983054:REB983056 RNQ983054:RNX983056 RXM983054:RXT983056 SHI983054:SHP983056 SRE983054:SRL983056 TBA983054:TBH983056 TKW983054:TLD983056 TUS983054:TUZ983056 UEO983054:UEV983056 UOK983054:UOR983056 UYG983054:UYN983056 VIC983054:VIJ983056 VRY983054:VSF983056 WBU983054:WCB983056 WLQ983054:WLX983056 WVM983054:WVT983056">
      <formula1>0</formula1>
      <formula2>0</formula2>
    </dataValidation>
    <dataValidation type="list" allowBlank="1" showErrorMessage="1" sqref="D21:L21 IZ21:JH21 SV21:TD21 ACR21:ACZ21 AMN21:AMV21 AWJ21:AWR21 BGF21:BGN21 BQB21:BQJ21 BZX21:CAF21 CJT21:CKB21 CTP21:CTX21 DDL21:DDT21 DNH21:DNP21 DXD21:DXL21 EGZ21:EHH21 EQV21:ERD21 FAR21:FAZ21 FKN21:FKV21 FUJ21:FUR21 GEF21:GEN21 GOB21:GOJ21 GXX21:GYF21 HHT21:HIB21 HRP21:HRX21 IBL21:IBT21 ILH21:ILP21 IVD21:IVL21 JEZ21:JFH21 JOV21:JPD21 JYR21:JYZ21 KIN21:KIV21 KSJ21:KSR21 LCF21:LCN21 LMB21:LMJ21 LVX21:LWF21 MFT21:MGB21 MPP21:MPX21 MZL21:MZT21 NJH21:NJP21 NTD21:NTL21 OCZ21:ODH21 OMV21:OND21 OWR21:OWZ21 PGN21:PGV21 PQJ21:PQR21 QAF21:QAN21 QKB21:QKJ21 QTX21:QUF21 RDT21:REB21 RNP21:RNX21 RXL21:RXT21 SHH21:SHP21 SRD21:SRL21 TAZ21:TBH21 TKV21:TLD21 TUR21:TUZ21 UEN21:UEV21 UOJ21:UOR21 UYF21:UYN21 VIB21:VIJ21 VRX21:VSF21 WBT21:WCB21 WLP21:WLX21 WVL21:WVT21 D65557:L65557 IZ65557:JH65557 SV65557:TD65557 ACR65557:ACZ65557 AMN65557:AMV65557 AWJ65557:AWR65557 BGF65557:BGN65557 BQB65557:BQJ65557 BZX65557:CAF65557 CJT65557:CKB65557 CTP65557:CTX65557 DDL65557:DDT65557 DNH65557:DNP65557 DXD65557:DXL65557 EGZ65557:EHH65557 EQV65557:ERD65557 FAR65557:FAZ65557 FKN65557:FKV65557 FUJ65557:FUR65557 GEF65557:GEN65557 GOB65557:GOJ65557 GXX65557:GYF65557 HHT65557:HIB65557 HRP65557:HRX65557 IBL65557:IBT65557 ILH65557:ILP65557 IVD65557:IVL65557 JEZ65557:JFH65557 JOV65557:JPD65557 JYR65557:JYZ65557 KIN65557:KIV65557 KSJ65557:KSR65557 LCF65557:LCN65557 LMB65557:LMJ65557 LVX65557:LWF65557 MFT65557:MGB65557 MPP65557:MPX65557 MZL65557:MZT65557 NJH65557:NJP65557 NTD65557:NTL65557 OCZ65557:ODH65557 OMV65557:OND65557 OWR65557:OWZ65557 PGN65557:PGV65557 PQJ65557:PQR65557 QAF65557:QAN65557 QKB65557:QKJ65557 QTX65557:QUF65557 RDT65557:REB65557 RNP65557:RNX65557 RXL65557:RXT65557 SHH65557:SHP65557 SRD65557:SRL65557 TAZ65557:TBH65557 TKV65557:TLD65557 TUR65557:TUZ65557 UEN65557:UEV65557 UOJ65557:UOR65557 UYF65557:UYN65557 VIB65557:VIJ65557 VRX65557:VSF65557 WBT65557:WCB65557 WLP65557:WLX65557 WVL65557:WVT65557 D131093:L131093 IZ131093:JH131093 SV131093:TD131093 ACR131093:ACZ131093 AMN131093:AMV131093 AWJ131093:AWR131093 BGF131093:BGN131093 BQB131093:BQJ131093 BZX131093:CAF131093 CJT131093:CKB131093 CTP131093:CTX131093 DDL131093:DDT131093 DNH131093:DNP131093 DXD131093:DXL131093 EGZ131093:EHH131093 EQV131093:ERD131093 FAR131093:FAZ131093 FKN131093:FKV131093 FUJ131093:FUR131093 GEF131093:GEN131093 GOB131093:GOJ131093 GXX131093:GYF131093 HHT131093:HIB131093 HRP131093:HRX131093 IBL131093:IBT131093 ILH131093:ILP131093 IVD131093:IVL131093 JEZ131093:JFH131093 JOV131093:JPD131093 JYR131093:JYZ131093 KIN131093:KIV131093 KSJ131093:KSR131093 LCF131093:LCN131093 LMB131093:LMJ131093 LVX131093:LWF131093 MFT131093:MGB131093 MPP131093:MPX131093 MZL131093:MZT131093 NJH131093:NJP131093 NTD131093:NTL131093 OCZ131093:ODH131093 OMV131093:OND131093 OWR131093:OWZ131093 PGN131093:PGV131093 PQJ131093:PQR131093 QAF131093:QAN131093 QKB131093:QKJ131093 QTX131093:QUF131093 RDT131093:REB131093 RNP131093:RNX131093 RXL131093:RXT131093 SHH131093:SHP131093 SRD131093:SRL131093 TAZ131093:TBH131093 TKV131093:TLD131093 TUR131093:TUZ131093 UEN131093:UEV131093 UOJ131093:UOR131093 UYF131093:UYN131093 VIB131093:VIJ131093 VRX131093:VSF131093 WBT131093:WCB131093 WLP131093:WLX131093 WVL131093:WVT131093 D196629:L196629 IZ196629:JH196629 SV196629:TD196629 ACR196629:ACZ196629 AMN196629:AMV196629 AWJ196629:AWR196629 BGF196629:BGN196629 BQB196629:BQJ196629 BZX196629:CAF196629 CJT196629:CKB196629 CTP196629:CTX196629 DDL196629:DDT196629 DNH196629:DNP196629 DXD196629:DXL196629 EGZ196629:EHH196629 EQV196629:ERD196629 FAR196629:FAZ196629 FKN196629:FKV196629 FUJ196629:FUR196629 GEF196629:GEN196629 GOB196629:GOJ196629 GXX196629:GYF196629 HHT196629:HIB196629 HRP196629:HRX196629 IBL196629:IBT196629 ILH196629:ILP196629 IVD196629:IVL196629 JEZ196629:JFH196629 JOV196629:JPD196629 JYR196629:JYZ196629 KIN196629:KIV196629 KSJ196629:KSR196629 LCF196629:LCN196629 LMB196629:LMJ196629 LVX196629:LWF196629 MFT196629:MGB196629 MPP196629:MPX196629 MZL196629:MZT196629 NJH196629:NJP196629 NTD196629:NTL196629 OCZ196629:ODH196629 OMV196629:OND196629 OWR196629:OWZ196629 PGN196629:PGV196629 PQJ196629:PQR196629 QAF196629:QAN196629 QKB196629:QKJ196629 QTX196629:QUF196629 RDT196629:REB196629 RNP196629:RNX196629 RXL196629:RXT196629 SHH196629:SHP196629 SRD196629:SRL196629 TAZ196629:TBH196629 TKV196629:TLD196629 TUR196629:TUZ196629 UEN196629:UEV196629 UOJ196629:UOR196629 UYF196629:UYN196629 VIB196629:VIJ196629 VRX196629:VSF196629 WBT196629:WCB196629 WLP196629:WLX196629 WVL196629:WVT196629 D262165:L262165 IZ262165:JH262165 SV262165:TD262165 ACR262165:ACZ262165 AMN262165:AMV262165 AWJ262165:AWR262165 BGF262165:BGN262165 BQB262165:BQJ262165 BZX262165:CAF262165 CJT262165:CKB262165 CTP262165:CTX262165 DDL262165:DDT262165 DNH262165:DNP262165 DXD262165:DXL262165 EGZ262165:EHH262165 EQV262165:ERD262165 FAR262165:FAZ262165 FKN262165:FKV262165 FUJ262165:FUR262165 GEF262165:GEN262165 GOB262165:GOJ262165 GXX262165:GYF262165 HHT262165:HIB262165 HRP262165:HRX262165 IBL262165:IBT262165 ILH262165:ILP262165 IVD262165:IVL262165 JEZ262165:JFH262165 JOV262165:JPD262165 JYR262165:JYZ262165 KIN262165:KIV262165 KSJ262165:KSR262165 LCF262165:LCN262165 LMB262165:LMJ262165 LVX262165:LWF262165 MFT262165:MGB262165 MPP262165:MPX262165 MZL262165:MZT262165 NJH262165:NJP262165 NTD262165:NTL262165 OCZ262165:ODH262165 OMV262165:OND262165 OWR262165:OWZ262165 PGN262165:PGV262165 PQJ262165:PQR262165 QAF262165:QAN262165 QKB262165:QKJ262165 QTX262165:QUF262165 RDT262165:REB262165 RNP262165:RNX262165 RXL262165:RXT262165 SHH262165:SHP262165 SRD262165:SRL262165 TAZ262165:TBH262165 TKV262165:TLD262165 TUR262165:TUZ262165 UEN262165:UEV262165 UOJ262165:UOR262165 UYF262165:UYN262165 VIB262165:VIJ262165 VRX262165:VSF262165 WBT262165:WCB262165 WLP262165:WLX262165 WVL262165:WVT262165 D327701:L327701 IZ327701:JH327701 SV327701:TD327701 ACR327701:ACZ327701 AMN327701:AMV327701 AWJ327701:AWR327701 BGF327701:BGN327701 BQB327701:BQJ327701 BZX327701:CAF327701 CJT327701:CKB327701 CTP327701:CTX327701 DDL327701:DDT327701 DNH327701:DNP327701 DXD327701:DXL327701 EGZ327701:EHH327701 EQV327701:ERD327701 FAR327701:FAZ327701 FKN327701:FKV327701 FUJ327701:FUR327701 GEF327701:GEN327701 GOB327701:GOJ327701 GXX327701:GYF327701 HHT327701:HIB327701 HRP327701:HRX327701 IBL327701:IBT327701 ILH327701:ILP327701 IVD327701:IVL327701 JEZ327701:JFH327701 JOV327701:JPD327701 JYR327701:JYZ327701 KIN327701:KIV327701 KSJ327701:KSR327701 LCF327701:LCN327701 LMB327701:LMJ327701 LVX327701:LWF327701 MFT327701:MGB327701 MPP327701:MPX327701 MZL327701:MZT327701 NJH327701:NJP327701 NTD327701:NTL327701 OCZ327701:ODH327701 OMV327701:OND327701 OWR327701:OWZ327701 PGN327701:PGV327701 PQJ327701:PQR327701 QAF327701:QAN327701 QKB327701:QKJ327701 QTX327701:QUF327701 RDT327701:REB327701 RNP327701:RNX327701 RXL327701:RXT327701 SHH327701:SHP327701 SRD327701:SRL327701 TAZ327701:TBH327701 TKV327701:TLD327701 TUR327701:TUZ327701 UEN327701:UEV327701 UOJ327701:UOR327701 UYF327701:UYN327701 VIB327701:VIJ327701 VRX327701:VSF327701 WBT327701:WCB327701 WLP327701:WLX327701 WVL327701:WVT327701 D393237:L393237 IZ393237:JH393237 SV393237:TD393237 ACR393237:ACZ393237 AMN393237:AMV393237 AWJ393237:AWR393237 BGF393237:BGN393237 BQB393237:BQJ393237 BZX393237:CAF393237 CJT393237:CKB393237 CTP393237:CTX393237 DDL393237:DDT393237 DNH393237:DNP393237 DXD393237:DXL393237 EGZ393237:EHH393237 EQV393237:ERD393237 FAR393237:FAZ393237 FKN393237:FKV393237 FUJ393237:FUR393237 GEF393237:GEN393237 GOB393237:GOJ393237 GXX393237:GYF393237 HHT393237:HIB393237 HRP393237:HRX393237 IBL393237:IBT393237 ILH393237:ILP393237 IVD393237:IVL393237 JEZ393237:JFH393237 JOV393237:JPD393237 JYR393237:JYZ393237 KIN393237:KIV393237 KSJ393237:KSR393237 LCF393237:LCN393237 LMB393237:LMJ393237 LVX393237:LWF393237 MFT393237:MGB393237 MPP393237:MPX393237 MZL393237:MZT393237 NJH393237:NJP393237 NTD393237:NTL393237 OCZ393237:ODH393237 OMV393237:OND393237 OWR393237:OWZ393237 PGN393237:PGV393237 PQJ393237:PQR393237 QAF393237:QAN393237 QKB393237:QKJ393237 QTX393237:QUF393237 RDT393237:REB393237 RNP393237:RNX393237 RXL393237:RXT393237 SHH393237:SHP393237 SRD393237:SRL393237 TAZ393237:TBH393237 TKV393237:TLD393237 TUR393237:TUZ393237 UEN393237:UEV393237 UOJ393237:UOR393237 UYF393237:UYN393237 VIB393237:VIJ393237 VRX393237:VSF393237 WBT393237:WCB393237 WLP393237:WLX393237 WVL393237:WVT393237 D458773:L458773 IZ458773:JH458773 SV458773:TD458773 ACR458773:ACZ458773 AMN458773:AMV458773 AWJ458773:AWR458773 BGF458773:BGN458773 BQB458773:BQJ458773 BZX458773:CAF458773 CJT458773:CKB458773 CTP458773:CTX458773 DDL458773:DDT458773 DNH458773:DNP458773 DXD458773:DXL458773 EGZ458773:EHH458773 EQV458773:ERD458773 FAR458773:FAZ458773 FKN458773:FKV458773 FUJ458773:FUR458773 GEF458773:GEN458773 GOB458773:GOJ458773 GXX458773:GYF458773 HHT458773:HIB458773 HRP458773:HRX458773 IBL458773:IBT458773 ILH458773:ILP458773 IVD458773:IVL458773 JEZ458773:JFH458773 JOV458773:JPD458773 JYR458773:JYZ458773 KIN458773:KIV458773 KSJ458773:KSR458773 LCF458773:LCN458773 LMB458773:LMJ458773 LVX458773:LWF458773 MFT458773:MGB458773 MPP458773:MPX458773 MZL458773:MZT458773 NJH458773:NJP458773 NTD458773:NTL458773 OCZ458773:ODH458773 OMV458773:OND458773 OWR458773:OWZ458773 PGN458773:PGV458773 PQJ458773:PQR458773 QAF458773:QAN458773 QKB458773:QKJ458773 QTX458773:QUF458773 RDT458773:REB458773 RNP458773:RNX458773 RXL458773:RXT458773 SHH458773:SHP458773 SRD458773:SRL458773 TAZ458773:TBH458773 TKV458773:TLD458773 TUR458773:TUZ458773 UEN458773:UEV458773 UOJ458773:UOR458773 UYF458773:UYN458773 VIB458773:VIJ458773 VRX458773:VSF458773 WBT458773:WCB458773 WLP458773:WLX458773 WVL458773:WVT458773 D524309:L524309 IZ524309:JH524309 SV524309:TD524309 ACR524309:ACZ524309 AMN524309:AMV524309 AWJ524309:AWR524309 BGF524309:BGN524309 BQB524309:BQJ524309 BZX524309:CAF524309 CJT524309:CKB524309 CTP524309:CTX524309 DDL524309:DDT524309 DNH524309:DNP524309 DXD524309:DXL524309 EGZ524309:EHH524309 EQV524309:ERD524309 FAR524309:FAZ524309 FKN524309:FKV524309 FUJ524309:FUR524309 GEF524309:GEN524309 GOB524309:GOJ524309 GXX524309:GYF524309 HHT524309:HIB524309 HRP524309:HRX524309 IBL524309:IBT524309 ILH524309:ILP524309 IVD524309:IVL524309 JEZ524309:JFH524309 JOV524309:JPD524309 JYR524309:JYZ524309 KIN524309:KIV524309 KSJ524309:KSR524309 LCF524309:LCN524309 LMB524309:LMJ524309 LVX524309:LWF524309 MFT524309:MGB524309 MPP524309:MPX524309 MZL524309:MZT524309 NJH524309:NJP524309 NTD524309:NTL524309 OCZ524309:ODH524309 OMV524309:OND524309 OWR524309:OWZ524309 PGN524309:PGV524309 PQJ524309:PQR524309 QAF524309:QAN524309 QKB524309:QKJ524309 QTX524309:QUF524309 RDT524309:REB524309 RNP524309:RNX524309 RXL524309:RXT524309 SHH524309:SHP524309 SRD524309:SRL524309 TAZ524309:TBH524309 TKV524309:TLD524309 TUR524309:TUZ524309 UEN524309:UEV524309 UOJ524309:UOR524309 UYF524309:UYN524309 VIB524309:VIJ524309 VRX524309:VSF524309 WBT524309:WCB524309 WLP524309:WLX524309 WVL524309:WVT524309 D589845:L589845 IZ589845:JH589845 SV589845:TD589845 ACR589845:ACZ589845 AMN589845:AMV589845 AWJ589845:AWR589845 BGF589845:BGN589845 BQB589845:BQJ589845 BZX589845:CAF589845 CJT589845:CKB589845 CTP589845:CTX589845 DDL589845:DDT589845 DNH589845:DNP589845 DXD589845:DXL589845 EGZ589845:EHH589845 EQV589845:ERD589845 FAR589845:FAZ589845 FKN589845:FKV589845 FUJ589845:FUR589845 GEF589845:GEN589845 GOB589845:GOJ589845 GXX589845:GYF589845 HHT589845:HIB589845 HRP589845:HRX589845 IBL589845:IBT589845 ILH589845:ILP589845 IVD589845:IVL589845 JEZ589845:JFH589845 JOV589845:JPD589845 JYR589845:JYZ589845 KIN589845:KIV589845 KSJ589845:KSR589845 LCF589845:LCN589845 LMB589845:LMJ589845 LVX589845:LWF589845 MFT589845:MGB589845 MPP589845:MPX589845 MZL589845:MZT589845 NJH589845:NJP589845 NTD589845:NTL589845 OCZ589845:ODH589845 OMV589845:OND589845 OWR589845:OWZ589845 PGN589845:PGV589845 PQJ589845:PQR589845 QAF589845:QAN589845 QKB589845:QKJ589845 QTX589845:QUF589845 RDT589845:REB589845 RNP589845:RNX589845 RXL589845:RXT589845 SHH589845:SHP589845 SRD589845:SRL589845 TAZ589845:TBH589845 TKV589845:TLD589845 TUR589845:TUZ589845 UEN589845:UEV589845 UOJ589845:UOR589845 UYF589845:UYN589845 VIB589845:VIJ589845 VRX589845:VSF589845 WBT589845:WCB589845 WLP589845:WLX589845 WVL589845:WVT589845 D655381:L655381 IZ655381:JH655381 SV655381:TD655381 ACR655381:ACZ655381 AMN655381:AMV655381 AWJ655381:AWR655381 BGF655381:BGN655381 BQB655381:BQJ655381 BZX655381:CAF655381 CJT655381:CKB655381 CTP655381:CTX655381 DDL655381:DDT655381 DNH655381:DNP655381 DXD655381:DXL655381 EGZ655381:EHH655381 EQV655381:ERD655381 FAR655381:FAZ655381 FKN655381:FKV655381 FUJ655381:FUR655381 GEF655381:GEN655381 GOB655381:GOJ655381 GXX655381:GYF655381 HHT655381:HIB655381 HRP655381:HRX655381 IBL655381:IBT655381 ILH655381:ILP655381 IVD655381:IVL655381 JEZ655381:JFH655381 JOV655381:JPD655381 JYR655381:JYZ655381 KIN655381:KIV655381 KSJ655381:KSR655381 LCF655381:LCN655381 LMB655381:LMJ655381 LVX655381:LWF655381 MFT655381:MGB655381 MPP655381:MPX655381 MZL655381:MZT655381 NJH655381:NJP655381 NTD655381:NTL655381 OCZ655381:ODH655381 OMV655381:OND655381 OWR655381:OWZ655381 PGN655381:PGV655381 PQJ655381:PQR655381 QAF655381:QAN655381 QKB655381:QKJ655381 QTX655381:QUF655381 RDT655381:REB655381 RNP655381:RNX655381 RXL655381:RXT655381 SHH655381:SHP655381 SRD655381:SRL655381 TAZ655381:TBH655381 TKV655381:TLD655381 TUR655381:TUZ655381 UEN655381:UEV655381 UOJ655381:UOR655381 UYF655381:UYN655381 VIB655381:VIJ655381 VRX655381:VSF655381 WBT655381:WCB655381 WLP655381:WLX655381 WVL655381:WVT655381 D720917:L720917 IZ720917:JH720917 SV720917:TD720917 ACR720917:ACZ720917 AMN720917:AMV720917 AWJ720917:AWR720917 BGF720917:BGN720917 BQB720917:BQJ720917 BZX720917:CAF720917 CJT720917:CKB720917 CTP720917:CTX720917 DDL720917:DDT720917 DNH720917:DNP720917 DXD720917:DXL720917 EGZ720917:EHH720917 EQV720917:ERD720917 FAR720917:FAZ720917 FKN720917:FKV720917 FUJ720917:FUR720917 GEF720917:GEN720917 GOB720917:GOJ720917 GXX720917:GYF720917 HHT720917:HIB720917 HRP720917:HRX720917 IBL720917:IBT720917 ILH720917:ILP720917 IVD720917:IVL720917 JEZ720917:JFH720917 JOV720917:JPD720917 JYR720917:JYZ720917 KIN720917:KIV720917 KSJ720917:KSR720917 LCF720917:LCN720917 LMB720917:LMJ720917 LVX720917:LWF720917 MFT720917:MGB720917 MPP720917:MPX720917 MZL720917:MZT720917 NJH720917:NJP720917 NTD720917:NTL720917 OCZ720917:ODH720917 OMV720917:OND720917 OWR720917:OWZ720917 PGN720917:PGV720917 PQJ720917:PQR720917 QAF720917:QAN720917 QKB720917:QKJ720917 QTX720917:QUF720917 RDT720917:REB720917 RNP720917:RNX720917 RXL720917:RXT720917 SHH720917:SHP720917 SRD720917:SRL720917 TAZ720917:TBH720917 TKV720917:TLD720917 TUR720917:TUZ720917 UEN720917:UEV720917 UOJ720917:UOR720917 UYF720917:UYN720917 VIB720917:VIJ720917 VRX720917:VSF720917 WBT720917:WCB720917 WLP720917:WLX720917 WVL720917:WVT720917 D786453:L786453 IZ786453:JH786453 SV786453:TD786453 ACR786453:ACZ786453 AMN786453:AMV786453 AWJ786453:AWR786453 BGF786453:BGN786453 BQB786453:BQJ786453 BZX786453:CAF786453 CJT786453:CKB786453 CTP786453:CTX786453 DDL786453:DDT786453 DNH786453:DNP786453 DXD786453:DXL786453 EGZ786453:EHH786453 EQV786453:ERD786453 FAR786453:FAZ786453 FKN786453:FKV786453 FUJ786453:FUR786453 GEF786453:GEN786453 GOB786453:GOJ786453 GXX786453:GYF786453 HHT786453:HIB786453 HRP786453:HRX786453 IBL786453:IBT786453 ILH786453:ILP786453 IVD786453:IVL786453 JEZ786453:JFH786453 JOV786453:JPD786453 JYR786453:JYZ786453 KIN786453:KIV786453 KSJ786453:KSR786453 LCF786453:LCN786453 LMB786453:LMJ786453 LVX786453:LWF786453 MFT786453:MGB786453 MPP786453:MPX786453 MZL786453:MZT786453 NJH786453:NJP786453 NTD786453:NTL786453 OCZ786453:ODH786453 OMV786453:OND786453 OWR786453:OWZ786453 PGN786453:PGV786453 PQJ786453:PQR786453 QAF786453:QAN786453 QKB786453:QKJ786453 QTX786453:QUF786453 RDT786453:REB786453 RNP786453:RNX786453 RXL786453:RXT786453 SHH786453:SHP786453 SRD786453:SRL786453 TAZ786453:TBH786453 TKV786453:TLD786453 TUR786453:TUZ786453 UEN786453:UEV786453 UOJ786453:UOR786453 UYF786453:UYN786453 VIB786453:VIJ786453 VRX786453:VSF786453 WBT786453:WCB786453 WLP786453:WLX786453 WVL786453:WVT786453 D851989:L851989 IZ851989:JH851989 SV851989:TD851989 ACR851989:ACZ851989 AMN851989:AMV851989 AWJ851989:AWR851989 BGF851989:BGN851989 BQB851989:BQJ851989 BZX851989:CAF851989 CJT851989:CKB851989 CTP851989:CTX851989 DDL851989:DDT851989 DNH851989:DNP851989 DXD851989:DXL851989 EGZ851989:EHH851989 EQV851989:ERD851989 FAR851989:FAZ851989 FKN851989:FKV851989 FUJ851989:FUR851989 GEF851989:GEN851989 GOB851989:GOJ851989 GXX851989:GYF851989 HHT851989:HIB851989 HRP851989:HRX851989 IBL851989:IBT851989 ILH851989:ILP851989 IVD851989:IVL851989 JEZ851989:JFH851989 JOV851989:JPD851989 JYR851989:JYZ851989 KIN851989:KIV851989 KSJ851989:KSR851989 LCF851989:LCN851989 LMB851989:LMJ851989 LVX851989:LWF851989 MFT851989:MGB851989 MPP851989:MPX851989 MZL851989:MZT851989 NJH851989:NJP851989 NTD851989:NTL851989 OCZ851989:ODH851989 OMV851989:OND851989 OWR851989:OWZ851989 PGN851989:PGV851989 PQJ851989:PQR851989 QAF851989:QAN851989 QKB851989:QKJ851989 QTX851989:QUF851989 RDT851989:REB851989 RNP851989:RNX851989 RXL851989:RXT851989 SHH851989:SHP851989 SRD851989:SRL851989 TAZ851989:TBH851989 TKV851989:TLD851989 TUR851989:TUZ851989 UEN851989:UEV851989 UOJ851989:UOR851989 UYF851989:UYN851989 VIB851989:VIJ851989 VRX851989:VSF851989 WBT851989:WCB851989 WLP851989:WLX851989 WVL851989:WVT851989 D917525:L917525 IZ917525:JH917525 SV917525:TD917525 ACR917525:ACZ917525 AMN917525:AMV917525 AWJ917525:AWR917525 BGF917525:BGN917525 BQB917525:BQJ917525 BZX917525:CAF917525 CJT917525:CKB917525 CTP917525:CTX917525 DDL917525:DDT917525 DNH917525:DNP917525 DXD917525:DXL917525 EGZ917525:EHH917525 EQV917525:ERD917525 FAR917525:FAZ917525 FKN917525:FKV917525 FUJ917525:FUR917525 GEF917525:GEN917525 GOB917525:GOJ917525 GXX917525:GYF917525 HHT917525:HIB917525 HRP917525:HRX917525 IBL917525:IBT917525 ILH917525:ILP917525 IVD917525:IVL917525 JEZ917525:JFH917525 JOV917525:JPD917525 JYR917525:JYZ917525 KIN917525:KIV917525 KSJ917525:KSR917525 LCF917525:LCN917525 LMB917525:LMJ917525 LVX917525:LWF917525 MFT917525:MGB917525 MPP917525:MPX917525 MZL917525:MZT917525 NJH917525:NJP917525 NTD917525:NTL917525 OCZ917525:ODH917525 OMV917525:OND917525 OWR917525:OWZ917525 PGN917525:PGV917525 PQJ917525:PQR917525 QAF917525:QAN917525 QKB917525:QKJ917525 QTX917525:QUF917525 RDT917525:REB917525 RNP917525:RNX917525 RXL917525:RXT917525 SHH917525:SHP917525 SRD917525:SRL917525 TAZ917525:TBH917525 TKV917525:TLD917525 TUR917525:TUZ917525 UEN917525:UEV917525 UOJ917525:UOR917525 UYF917525:UYN917525 VIB917525:VIJ917525 VRX917525:VSF917525 WBT917525:WCB917525 WLP917525:WLX917525 WVL917525:WVT917525 D983061:L983061 IZ983061:JH983061 SV983061:TD983061 ACR983061:ACZ983061 AMN983061:AMV983061 AWJ983061:AWR983061 BGF983061:BGN983061 BQB983061:BQJ983061 BZX983061:CAF983061 CJT983061:CKB983061 CTP983061:CTX983061 DDL983061:DDT983061 DNH983061:DNP983061 DXD983061:DXL983061 EGZ983061:EHH983061 EQV983061:ERD983061 FAR983061:FAZ983061 FKN983061:FKV983061 FUJ983061:FUR983061 GEF983061:GEN983061 GOB983061:GOJ983061 GXX983061:GYF983061 HHT983061:HIB983061 HRP983061:HRX983061 IBL983061:IBT983061 ILH983061:ILP983061 IVD983061:IVL983061 JEZ983061:JFH983061 JOV983061:JPD983061 JYR983061:JYZ983061 KIN983061:KIV983061 KSJ983061:KSR983061 LCF983061:LCN983061 LMB983061:LMJ983061 LVX983061:LWF983061 MFT983061:MGB983061 MPP983061:MPX983061 MZL983061:MZT983061 NJH983061:NJP983061 NTD983061:NTL983061 OCZ983061:ODH983061 OMV983061:OND983061 OWR983061:OWZ983061 PGN983061:PGV983061 PQJ983061:PQR983061 QAF983061:QAN983061 QKB983061:QKJ983061 QTX983061:QUF983061 RDT983061:REB983061 RNP983061:RNX983061 RXL983061:RXT983061 SHH983061:SHP983061 SRD983061:SRL983061 TAZ983061:TBH983061 TKV983061:TLD983061 TUR983061:TUZ983061 UEN983061:UEV983061 UOJ983061:UOR983061 UYF983061:UYN983061 VIB983061:VIJ983061 VRX983061:VSF983061 WBT983061:WCB983061 WLP983061:WLX983061 WVL983061:WVT983061">
      <formula1>$A$98:$A$101</formula1>
      <formula2>0</formula2>
    </dataValidation>
    <dataValidation type="list" allowBlank="1" showInputMessage="1" showErrorMessage="1" prompt="wybierz Program z listy" sqref="E13:L13 JA13:JH13 SW13:TD13 ACS13:ACZ13 AMO13:AMV13 AWK13:AWR13 BGG13:BGN13 BQC13:BQJ13 BZY13:CAF13 CJU13:CKB13 CTQ13:CTX13 DDM13:DDT13 DNI13:DNP13 DXE13:DXL13 EHA13:EHH13 EQW13:ERD13 FAS13:FAZ13 FKO13:FKV13 FUK13:FUR13 GEG13:GEN13 GOC13:GOJ13 GXY13:GYF13 HHU13:HIB13 HRQ13:HRX13 IBM13:IBT13 ILI13:ILP13 IVE13:IVL13 JFA13:JFH13 JOW13:JPD13 JYS13:JYZ13 KIO13:KIV13 KSK13:KSR13 LCG13:LCN13 LMC13:LMJ13 LVY13:LWF13 MFU13:MGB13 MPQ13:MPX13 MZM13:MZT13 NJI13:NJP13 NTE13:NTL13 ODA13:ODH13 OMW13:OND13 OWS13:OWZ13 PGO13:PGV13 PQK13:PQR13 QAG13:QAN13 QKC13:QKJ13 QTY13:QUF13 RDU13:REB13 RNQ13:RNX13 RXM13:RXT13 SHI13:SHP13 SRE13:SRL13 TBA13:TBH13 TKW13:TLD13 TUS13:TUZ13 UEO13:UEV13 UOK13:UOR13 UYG13:UYN13 VIC13:VIJ13 VRY13:VSF13 WBU13:WCB13 WLQ13:WLX13 WVM13:WVT13 E65549:L65549 JA65549:JH65549 SW65549:TD65549 ACS65549:ACZ65549 AMO65549:AMV65549 AWK65549:AWR65549 BGG65549:BGN65549 BQC65549:BQJ65549 BZY65549:CAF65549 CJU65549:CKB65549 CTQ65549:CTX65549 DDM65549:DDT65549 DNI65549:DNP65549 DXE65549:DXL65549 EHA65549:EHH65549 EQW65549:ERD65549 FAS65549:FAZ65549 FKO65549:FKV65549 FUK65549:FUR65549 GEG65549:GEN65549 GOC65549:GOJ65549 GXY65549:GYF65549 HHU65549:HIB65549 HRQ65549:HRX65549 IBM65549:IBT65549 ILI65549:ILP65549 IVE65549:IVL65549 JFA65549:JFH65549 JOW65549:JPD65549 JYS65549:JYZ65549 KIO65549:KIV65549 KSK65549:KSR65549 LCG65549:LCN65549 LMC65549:LMJ65549 LVY65549:LWF65549 MFU65549:MGB65549 MPQ65549:MPX65549 MZM65549:MZT65549 NJI65549:NJP65549 NTE65549:NTL65549 ODA65549:ODH65549 OMW65549:OND65549 OWS65549:OWZ65549 PGO65549:PGV65549 PQK65549:PQR65549 QAG65549:QAN65549 QKC65549:QKJ65549 QTY65549:QUF65549 RDU65549:REB65549 RNQ65549:RNX65549 RXM65549:RXT65549 SHI65549:SHP65549 SRE65549:SRL65549 TBA65549:TBH65549 TKW65549:TLD65549 TUS65549:TUZ65549 UEO65549:UEV65549 UOK65549:UOR65549 UYG65549:UYN65549 VIC65549:VIJ65549 VRY65549:VSF65549 WBU65549:WCB65549 WLQ65549:WLX65549 WVM65549:WVT65549 E131085:L131085 JA131085:JH131085 SW131085:TD131085 ACS131085:ACZ131085 AMO131085:AMV131085 AWK131085:AWR131085 BGG131085:BGN131085 BQC131085:BQJ131085 BZY131085:CAF131085 CJU131085:CKB131085 CTQ131085:CTX131085 DDM131085:DDT131085 DNI131085:DNP131085 DXE131085:DXL131085 EHA131085:EHH131085 EQW131085:ERD131085 FAS131085:FAZ131085 FKO131085:FKV131085 FUK131085:FUR131085 GEG131085:GEN131085 GOC131085:GOJ131085 GXY131085:GYF131085 HHU131085:HIB131085 HRQ131085:HRX131085 IBM131085:IBT131085 ILI131085:ILP131085 IVE131085:IVL131085 JFA131085:JFH131085 JOW131085:JPD131085 JYS131085:JYZ131085 KIO131085:KIV131085 KSK131085:KSR131085 LCG131085:LCN131085 LMC131085:LMJ131085 LVY131085:LWF131085 MFU131085:MGB131085 MPQ131085:MPX131085 MZM131085:MZT131085 NJI131085:NJP131085 NTE131085:NTL131085 ODA131085:ODH131085 OMW131085:OND131085 OWS131085:OWZ131085 PGO131085:PGV131085 PQK131085:PQR131085 QAG131085:QAN131085 QKC131085:QKJ131085 QTY131085:QUF131085 RDU131085:REB131085 RNQ131085:RNX131085 RXM131085:RXT131085 SHI131085:SHP131085 SRE131085:SRL131085 TBA131085:TBH131085 TKW131085:TLD131085 TUS131085:TUZ131085 UEO131085:UEV131085 UOK131085:UOR131085 UYG131085:UYN131085 VIC131085:VIJ131085 VRY131085:VSF131085 WBU131085:WCB131085 WLQ131085:WLX131085 WVM131085:WVT131085 E196621:L196621 JA196621:JH196621 SW196621:TD196621 ACS196621:ACZ196621 AMO196621:AMV196621 AWK196621:AWR196621 BGG196621:BGN196621 BQC196621:BQJ196621 BZY196621:CAF196621 CJU196621:CKB196621 CTQ196621:CTX196621 DDM196621:DDT196621 DNI196621:DNP196621 DXE196621:DXL196621 EHA196621:EHH196621 EQW196621:ERD196621 FAS196621:FAZ196621 FKO196621:FKV196621 FUK196621:FUR196621 GEG196621:GEN196621 GOC196621:GOJ196621 GXY196621:GYF196621 HHU196621:HIB196621 HRQ196621:HRX196621 IBM196621:IBT196621 ILI196621:ILP196621 IVE196621:IVL196621 JFA196621:JFH196621 JOW196621:JPD196621 JYS196621:JYZ196621 KIO196621:KIV196621 KSK196621:KSR196621 LCG196621:LCN196621 LMC196621:LMJ196621 LVY196621:LWF196621 MFU196621:MGB196621 MPQ196621:MPX196621 MZM196621:MZT196621 NJI196621:NJP196621 NTE196621:NTL196621 ODA196621:ODH196621 OMW196621:OND196621 OWS196621:OWZ196621 PGO196621:PGV196621 PQK196621:PQR196621 QAG196621:QAN196621 QKC196621:QKJ196621 QTY196621:QUF196621 RDU196621:REB196621 RNQ196621:RNX196621 RXM196621:RXT196621 SHI196621:SHP196621 SRE196621:SRL196621 TBA196621:TBH196621 TKW196621:TLD196621 TUS196621:TUZ196621 UEO196621:UEV196621 UOK196621:UOR196621 UYG196621:UYN196621 VIC196621:VIJ196621 VRY196621:VSF196621 WBU196621:WCB196621 WLQ196621:WLX196621 WVM196621:WVT196621 E262157:L262157 JA262157:JH262157 SW262157:TD262157 ACS262157:ACZ262157 AMO262157:AMV262157 AWK262157:AWR262157 BGG262157:BGN262157 BQC262157:BQJ262157 BZY262157:CAF262157 CJU262157:CKB262157 CTQ262157:CTX262157 DDM262157:DDT262157 DNI262157:DNP262157 DXE262157:DXL262157 EHA262157:EHH262157 EQW262157:ERD262157 FAS262157:FAZ262157 FKO262157:FKV262157 FUK262157:FUR262157 GEG262157:GEN262157 GOC262157:GOJ262157 GXY262157:GYF262157 HHU262157:HIB262157 HRQ262157:HRX262157 IBM262157:IBT262157 ILI262157:ILP262157 IVE262157:IVL262157 JFA262157:JFH262157 JOW262157:JPD262157 JYS262157:JYZ262157 KIO262157:KIV262157 KSK262157:KSR262157 LCG262157:LCN262157 LMC262157:LMJ262157 LVY262157:LWF262157 MFU262157:MGB262157 MPQ262157:MPX262157 MZM262157:MZT262157 NJI262157:NJP262157 NTE262157:NTL262157 ODA262157:ODH262157 OMW262157:OND262157 OWS262157:OWZ262157 PGO262157:PGV262157 PQK262157:PQR262157 QAG262157:QAN262157 QKC262157:QKJ262157 QTY262157:QUF262157 RDU262157:REB262157 RNQ262157:RNX262157 RXM262157:RXT262157 SHI262157:SHP262157 SRE262157:SRL262157 TBA262157:TBH262157 TKW262157:TLD262157 TUS262157:TUZ262157 UEO262157:UEV262157 UOK262157:UOR262157 UYG262157:UYN262157 VIC262157:VIJ262157 VRY262157:VSF262157 WBU262157:WCB262157 WLQ262157:WLX262157 WVM262157:WVT262157 E327693:L327693 JA327693:JH327693 SW327693:TD327693 ACS327693:ACZ327693 AMO327693:AMV327693 AWK327693:AWR327693 BGG327693:BGN327693 BQC327693:BQJ327693 BZY327693:CAF327693 CJU327693:CKB327693 CTQ327693:CTX327693 DDM327693:DDT327693 DNI327693:DNP327693 DXE327693:DXL327693 EHA327693:EHH327693 EQW327693:ERD327693 FAS327693:FAZ327693 FKO327693:FKV327693 FUK327693:FUR327693 GEG327693:GEN327693 GOC327693:GOJ327693 GXY327693:GYF327693 HHU327693:HIB327693 HRQ327693:HRX327693 IBM327693:IBT327693 ILI327693:ILP327693 IVE327693:IVL327693 JFA327693:JFH327693 JOW327693:JPD327693 JYS327693:JYZ327693 KIO327693:KIV327693 KSK327693:KSR327693 LCG327693:LCN327693 LMC327693:LMJ327693 LVY327693:LWF327693 MFU327693:MGB327693 MPQ327693:MPX327693 MZM327693:MZT327693 NJI327693:NJP327693 NTE327693:NTL327693 ODA327693:ODH327693 OMW327693:OND327693 OWS327693:OWZ327693 PGO327693:PGV327693 PQK327693:PQR327693 QAG327693:QAN327693 QKC327693:QKJ327693 QTY327693:QUF327693 RDU327693:REB327693 RNQ327693:RNX327693 RXM327693:RXT327693 SHI327693:SHP327693 SRE327693:SRL327693 TBA327693:TBH327693 TKW327693:TLD327693 TUS327693:TUZ327693 UEO327693:UEV327693 UOK327693:UOR327693 UYG327693:UYN327693 VIC327693:VIJ327693 VRY327693:VSF327693 WBU327693:WCB327693 WLQ327693:WLX327693 WVM327693:WVT327693 E393229:L393229 JA393229:JH393229 SW393229:TD393229 ACS393229:ACZ393229 AMO393229:AMV393229 AWK393229:AWR393229 BGG393229:BGN393229 BQC393229:BQJ393229 BZY393229:CAF393229 CJU393229:CKB393229 CTQ393229:CTX393229 DDM393229:DDT393229 DNI393229:DNP393229 DXE393229:DXL393229 EHA393229:EHH393229 EQW393229:ERD393229 FAS393229:FAZ393229 FKO393229:FKV393229 FUK393229:FUR393229 GEG393229:GEN393229 GOC393229:GOJ393229 GXY393229:GYF393229 HHU393229:HIB393229 HRQ393229:HRX393229 IBM393229:IBT393229 ILI393229:ILP393229 IVE393229:IVL393229 JFA393229:JFH393229 JOW393229:JPD393229 JYS393229:JYZ393229 KIO393229:KIV393229 KSK393229:KSR393229 LCG393229:LCN393229 LMC393229:LMJ393229 LVY393229:LWF393229 MFU393229:MGB393229 MPQ393229:MPX393229 MZM393229:MZT393229 NJI393229:NJP393229 NTE393229:NTL393229 ODA393229:ODH393229 OMW393229:OND393229 OWS393229:OWZ393229 PGO393229:PGV393229 PQK393229:PQR393229 QAG393229:QAN393229 QKC393229:QKJ393229 QTY393229:QUF393229 RDU393229:REB393229 RNQ393229:RNX393229 RXM393229:RXT393229 SHI393229:SHP393229 SRE393229:SRL393229 TBA393229:TBH393229 TKW393229:TLD393229 TUS393229:TUZ393229 UEO393229:UEV393229 UOK393229:UOR393229 UYG393229:UYN393229 VIC393229:VIJ393229 VRY393229:VSF393229 WBU393229:WCB393229 WLQ393229:WLX393229 WVM393229:WVT393229 E458765:L458765 JA458765:JH458765 SW458765:TD458765 ACS458765:ACZ458765 AMO458765:AMV458765 AWK458765:AWR458765 BGG458765:BGN458765 BQC458765:BQJ458765 BZY458765:CAF458765 CJU458765:CKB458765 CTQ458765:CTX458765 DDM458765:DDT458765 DNI458765:DNP458765 DXE458765:DXL458765 EHA458765:EHH458765 EQW458765:ERD458765 FAS458765:FAZ458765 FKO458765:FKV458765 FUK458765:FUR458765 GEG458765:GEN458765 GOC458765:GOJ458765 GXY458765:GYF458765 HHU458765:HIB458765 HRQ458765:HRX458765 IBM458765:IBT458765 ILI458765:ILP458765 IVE458765:IVL458765 JFA458765:JFH458765 JOW458765:JPD458765 JYS458765:JYZ458765 KIO458765:KIV458765 KSK458765:KSR458765 LCG458765:LCN458765 LMC458765:LMJ458765 LVY458765:LWF458765 MFU458765:MGB458765 MPQ458765:MPX458765 MZM458765:MZT458765 NJI458765:NJP458765 NTE458765:NTL458765 ODA458765:ODH458765 OMW458765:OND458765 OWS458765:OWZ458765 PGO458765:PGV458765 PQK458765:PQR458765 QAG458765:QAN458765 QKC458765:QKJ458765 QTY458765:QUF458765 RDU458765:REB458765 RNQ458765:RNX458765 RXM458765:RXT458765 SHI458765:SHP458765 SRE458765:SRL458765 TBA458765:TBH458765 TKW458765:TLD458765 TUS458765:TUZ458765 UEO458765:UEV458765 UOK458765:UOR458765 UYG458765:UYN458765 VIC458765:VIJ458765 VRY458765:VSF458765 WBU458765:WCB458765 WLQ458765:WLX458765 WVM458765:WVT458765 E524301:L524301 JA524301:JH524301 SW524301:TD524301 ACS524301:ACZ524301 AMO524301:AMV524301 AWK524301:AWR524301 BGG524301:BGN524301 BQC524301:BQJ524301 BZY524301:CAF524301 CJU524301:CKB524301 CTQ524301:CTX524301 DDM524301:DDT524301 DNI524301:DNP524301 DXE524301:DXL524301 EHA524301:EHH524301 EQW524301:ERD524301 FAS524301:FAZ524301 FKO524301:FKV524301 FUK524301:FUR524301 GEG524301:GEN524301 GOC524301:GOJ524301 GXY524301:GYF524301 HHU524301:HIB524301 HRQ524301:HRX524301 IBM524301:IBT524301 ILI524301:ILP524301 IVE524301:IVL524301 JFA524301:JFH524301 JOW524301:JPD524301 JYS524301:JYZ524301 KIO524301:KIV524301 KSK524301:KSR524301 LCG524301:LCN524301 LMC524301:LMJ524301 LVY524301:LWF524301 MFU524301:MGB524301 MPQ524301:MPX524301 MZM524301:MZT524301 NJI524301:NJP524301 NTE524301:NTL524301 ODA524301:ODH524301 OMW524301:OND524301 OWS524301:OWZ524301 PGO524301:PGV524301 PQK524301:PQR524301 QAG524301:QAN524301 QKC524301:QKJ524301 QTY524301:QUF524301 RDU524301:REB524301 RNQ524301:RNX524301 RXM524301:RXT524301 SHI524301:SHP524301 SRE524301:SRL524301 TBA524301:TBH524301 TKW524301:TLD524301 TUS524301:TUZ524301 UEO524301:UEV524301 UOK524301:UOR524301 UYG524301:UYN524301 VIC524301:VIJ524301 VRY524301:VSF524301 WBU524301:WCB524301 WLQ524301:WLX524301 WVM524301:WVT524301 E589837:L589837 JA589837:JH589837 SW589837:TD589837 ACS589837:ACZ589837 AMO589837:AMV589837 AWK589837:AWR589837 BGG589837:BGN589837 BQC589837:BQJ589837 BZY589837:CAF589837 CJU589837:CKB589837 CTQ589837:CTX589837 DDM589837:DDT589837 DNI589837:DNP589837 DXE589837:DXL589837 EHA589837:EHH589837 EQW589837:ERD589837 FAS589837:FAZ589837 FKO589837:FKV589837 FUK589837:FUR589837 GEG589837:GEN589837 GOC589837:GOJ589837 GXY589837:GYF589837 HHU589837:HIB589837 HRQ589837:HRX589837 IBM589837:IBT589837 ILI589837:ILP589837 IVE589837:IVL589837 JFA589837:JFH589837 JOW589837:JPD589837 JYS589837:JYZ589837 KIO589837:KIV589837 KSK589837:KSR589837 LCG589837:LCN589837 LMC589837:LMJ589837 LVY589837:LWF589837 MFU589837:MGB589837 MPQ589837:MPX589837 MZM589837:MZT589837 NJI589837:NJP589837 NTE589837:NTL589837 ODA589837:ODH589837 OMW589837:OND589837 OWS589837:OWZ589837 PGO589837:PGV589837 PQK589837:PQR589837 QAG589837:QAN589837 QKC589837:QKJ589837 QTY589837:QUF589837 RDU589837:REB589837 RNQ589837:RNX589837 RXM589837:RXT589837 SHI589837:SHP589837 SRE589837:SRL589837 TBA589837:TBH589837 TKW589837:TLD589837 TUS589837:TUZ589837 UEO589837:UEV589837 UOK589837:UOR589837 UYG589837:UYN589837 VIC589837:VIJ589837 VRY589837:VSF589837 WBU589837:WCB589837 WLQ589837:WLX589837 WVM589837:WVT589837 E655373:L655373 JA655373:JH655373 SW655373:TD655373 ACS655373:ACZ655373 AMO655373:AMV655373 AWK655373:AWR655373 BGG655373:BGN655373 BQC655373:BQJ655373 BZY655373:CAF655373 CJU655373:CKB655373 CTQ655373:CTX655373 DDM655373:DDT655373 DNI655373:DNP655373 DXE655373:DXL655373 EHA655373:EHH655373 EQW655373:ERD655373 FAS655373:FAZ655373 FKO655373:FKV655373 FUK655373:FUR655373 GEG655373:GEN655373 GOC655373:GOJ655373 GXY655373:GYF655373 HHU655373:HIB655373 HRQ655373:HRX655373 IBM655373:IBT655373 ILI655373:ILP655373 IVE655373:IVL655373 JFA655373:JFH655373 JOW655373:JPD655373 JYS655373:JYZ655373 KIO655373:KIV655373 KSK655373:KSR655373 LCG655373:LCN655373 LMC655373:LMJ655373 LVY655373:LWF655373 MFU655373:MGB655373 MPQ655373:MPX655373 MZM655373:MZT655373 NJI655373:NJP655373 NTE655373:NTL655373 ODA655373:ODH655373 OMW655373:OND655373 OWS655373:OWZ655373 PGO655373:PGV655373 PQK655373:PQR655373 QAG655373:QAN655373 QKC655373:QKJ655373 QTY655373:QUF655373 RDU655373:REB655373 RNQ655373:RNX655373 RXM655373:RXT655373 SHI655373:SHP655373 SRE655373:SRL655373 TBA655373:TBH655373 TKW655373:TLD655373 TUS655373:TUZ655373 UEO655373:UEV655373 UOK655373:UOR655373 UYG655373:UYN655373 VIC655373:VIJ655373 VRY655373:VSF655373 WBU655373:WCB655373 WLQ655373:WLX655373 WVM655373:WVT655373 E720909:L720909 JA720909:JH720909 SW720909:TD720909 ACS720909:ACZ720909 AMO720909:AMV720909 AWK720909:AWR720909 BGG720909:BGN720909 BQC720909:BQJ720909 BZY720909:CAF720909 CJU720909:CKB720909 CTQ720909:CTX720909 DDM720909:DDT720909 DNI720909:DNP720909 DXE720909:DXL720909 EHA720909:EHH720909 EQW720909:ERD720909 FAS720909:FAZ720909 FKO720909:FKV720909 FUK720909:FUR720909 GEG720909:GEN720909 GOC720909:GOJ720909 GXY720909:GYF720909 HHU720909:HIB720909 HRQ720909:HRX720909 IBM720909:IBT720909 ILI720909:ILP720909 IVE720909:IVL720909 JFA720909:JFH720909 JOW720909:JPD720909 JYS720909:JYZ720909 KIO720909:KIV720909 KSK720909:KSR720909 LCG720909:LCN720909 LMC720909:LMJ720909 LVY720909:LWF720909 MFU720909:MGB720909 MPQ720909:MPX720909 MZM720909:MZT720909 NJI720909:NJP720909 NTE720909:NTL720909 ODA720909:ODH720909 OMW720909:OND720909 OWS720909:OWZ720909 PGO720909:PGV720909 PQK720909:PQR720909 QAG720909:QAN720909 QKC720909:QKJ720909 QTY720909:QUF720909 RDU720909:REB720909 RNQ720909:RNX720909 RXM720909:RXT720909 SHI720909:SHP720909 SRE720909:SRL720909 TBA720909:TBH720909 TKW720909:TLD720909 TUS720909:TUZ720909 UEO720909:UEV720909 UOK720909:UOR720909 UYG720909:UYN720909 VIC720909:VIJ720909 VRY720909:VSF720909 WBU720909:WCB720909 WLQ720909:WLX720909 WVM720909:WVT720909 E786445:L786445 JA786445:JH786445 SW786445:TD786445 ACS786445:ACZ786445 AMO786445:AMV786445 AWK786445:AWR786445 BGG786445:BGN786445 BQC786445:BQJ786445 BZY786445:CAF786445 CJU786445:CKB786445 CTQ786445:CTX786445 DDM786445:DDT786445 DNI786445:DNP786445 DXE786445:DXL786445 EHA786445:EHH786445 EQW786445:ERD786445 FAS786445:FAZ786445 FKO786445:FKV786445 FUK786445:FUR786445 GEG786445:GEN786445 GOC786445:GOJ786445 GXY786445:GYF786445 HHU786445:HIB786445 HRQ786445:HRX786445 IBM786445:IBT786445 ILI786445:ILP786445 IVE786445:IVL786445 JFA786445:JFH786445 JOW786445:JPD786445 JYS786445:JYZ786445 KIO786445:KIV786445 KSK786445:KSR786445 LCG786445:LCN786445 LMC786445:LMJ786445 LVY786445:LWF786445 MFU786445:MGB786445 MPQ786445:MPX786445 MZM786445:MZT786445 NJI786445:NJP786445 NTE786445:NTL786445 ODA786445:ODH786445 OMW786445:OND786445 OWS786445:OWZ786445 PGO786445:PGV786445 PQK786445:PQR786445 QAG786445:QAN786445 QKC786445:QKJ786445 QTY786445:QUF786445 RDU786445:REB786445 RNQ786445:RNX786445 RXM786445:RXT786445 SHI786445:SHP786445 SRE786445:SRL786445 TBA786445:TBH786445 TKW786445:TLD786445 TUS786445:TUZ786445 UEO786445:UEV786445 UOK786445:UOR786445 UYG786445:UYN786445 VIC786445:VIJ786445 VRY786445:VSF786445 WBU786445:WCB786445 WLQ786445:WLX786445 WVM786445:WVT786445 E851981:L851981 JA851981:JH851981 SW851981:TD851981 ACS851981:ACZ851981 AMO851981:AMV851981 AWK851981:AWR851981 BGG851981:BGN851981 BQC851981:BQJ851981 BZY851981:CAF851981 CJU851981:CKB851981 CTQ851981:CTX851981 DDM851981:DDT851981 DNI851981:DNP851981 DXE851981:DXL851981 EHA851981:EHH851981 EQW851981:ERD851981 FAS851981:FAZ851981 FKO851981:FKV851981 FUK851981:FUR851981 GEG851981:GEN851981 GOC851981:GOJ851981 GXY851981:GYF851981 HHU851981:HIB851981 HRQ851981:HRX851981 IBM851981:IBT851981 ILI851981:ILP851981 IVE851981:IVL851981 JFA851981:JFH851981 JOW851981:JPD851981 JYS851981:JYZ851981 KIO851981:KIV851981 KSK851981:KSR851981 LCG851981:LCN851981 LMC851981:LMJ851981 LVY851981:LWF851981 MFU851981:MGB851981 MPQ851981:MPX851981 MZM851981:MZT851981 NJI851981:NJP851981 NTE851981:NTL851981 ODA851981:ODH851981 OMW851981:OND851981 OWS851981:OWZ851981 PGO851981:PGV851981 PQK851981:PQR851981 QAG851981:QAN851981 QKC851981:QKJ851981 QTY851981:QUF851981 RDU851981:REB851981 RNQ851981:RNX851981 RXM851981:RXT851981 SHI851981:SHP851981 SRE851981:SRL851981 TBA851981:TBH851981 TKW851981:TLD851981 TUS851981:TUZ851981 UEO851981:UEV851981 UOK851981:UOR851981 UYG851981:UYN851981 VIC851981:VIJ851981 VRY851981:VSF851981 WBU851981:WCB851981 WLQ851981:WLX851981 WVM851981:WVT851981 E917517:L917517 JA917517:JH917517 SW917517:TD917517 ACS917517:ACZ917517 AMO917517:AMV917517 AWK917517:AWR917517 BGG917517:BGN917517 BQC917517:BQJ917517 BZY917517:CAF917517 CJU917517:CKB917517 CTQ917517:CTX917517 DDM917517:DDT917517 DNI917517:DNP917517 DXE917517:DXL917517 EHA917517:EHH917517 EQW917517:ERD917517 FAS917517:FAZ917517 FKO917517:FKV917517 FUK917517:FUR917517 GEG917517:GEN917517 GOC917517:GOJ917517 GXY917517:GYF917517 HHU917517:HIB917517 HRQ917517:HRX917517 IBM917517:IBT917517 ILI917517:ILP917517 IVE917517:IVL917517 JFA917517:JFH917517 JOW917517:JPD917517 JYS917517:JYZ917517 KIO917517:KIV917517 KSK917517:KSR917517 LCG917517:LCN917517 LMC917517:LMJ917517 LVY917517:LWF917517 MFU917517:MGB917517 MPQ917517:MPX917517 MZM917517:MZT917517 NJI917517:NJP917517 NTE917517:NTL917517 ODA917517:ODH917517 OMW917517:OND917517 OWS917517:OWZ917517 PGO917517:PGV917517 PQK917517:PQR917517 QAG917517:QAN917517 QKC917517:QKJ917517 QTY917517:QUF917517 RDU917517:REB917517 RNQ917517:RNX917517 RXM917517:RXT917517 SHI917517:SHP917517 SRE917517:SRL917517 TBA917517:TBH917517 TKW917517:TLD917517 TUS917517:TUZ917517 UEO917517:UEV917517 UOK917517:UOR917517 UYG917517:UYN917517 VIC917517:VIJ917517 VRY917517:VSF917517 WBU917517:WCB917517 WLQ917517:WLX917517 WVM917517:WVT917517 E983053:L983053 JA983053:JH983053 SW983053:TD983053 ACS983053:ACZ983053 AMO983053:AMV983053 AWK983053:AWR983053 BGG983053:BGN983053 BQC983053:BQJ983053 BZY983053:CAF983053 CJU983053:CKB983053 CTQ983053:CTX983053 DDM983053:DDT983053 DNI983053:DNP983053 DXE983053:DXL983053 EHA983053:EHH983053 EQW983053:ERD983053 FAS983053:FAZ983053 FKO983053:FKV983053 FUK983053:FUR983053 GEG983053:GEN983053 GOC983053:GOJ983053 GXY983053:GYF983053 HHU983053:HIB983053 HRQ983053:HRX983053 IBM983053:IBT983053 ILI983053:ILP983053 IVE983053:IVL983053 JFA983053:JFH983053 JOW983053:JPD983053 JYS983053:JYZ983053 KIO983053:KIV983053 KSK983053:KSR983053 LCG983053:LCN983053 LMC983053:LMJ983053 LVY983053:LWF983053 MFU983053:MGB983053 MPQ983053:MPX983053 MZM983053:MZT983053 NJI983053:NJP983053 NTE983053:NTL983053 ODA983053:ODH983053 OMW983053:OND983053 OWS983053:OWZ983053 PGO983053:PGV983053 PQK983053:PQR983053 QAG983053:QAN983053 QKC983053:QKJ983053 QTY983053:QUF983053 RDU983053:REB983053 RNQ983053:RNX983053 RXM983053:RXT983053 SHI983053:SHP983053 SRE983053:SRL983053 TBA983053:TBH983053 TKW983053:TLD983053 TUS983053:TUZ983053 UEO983053:UEV983053 UOK983053:UOR983053 UYG983053:UYN983053 VIC983053:VIJ983053 VRY983053:VSF983053 WBU983053:WCB983053 WLQ983053:WLX983053 WVM983053:WVT983053">
      <formula1>$A$95:$A$96</formula1>
      <formula2>0</formula2>
    </dataValidation>
    <dataValidation type="list" allowBlank="1" showInputMessage="1" showErrorMessage="1" prompt="wybierz narzędzie PP" sqref="D22:L22 IZ22:JH22 SV22:TD22 ACR22:ACZ22 AMN22:AMV22 AWJ22:AWR22 BGF22:BGN22 BQB22:BQJ22 BZX22:CAF22 CJT22:CKB22 CTP22:CTX22 DDL22:DDT22 DNH22:DNP22 DXD22:DXL22 EGZ22:EHH22 EQV22:ERD22 FAR22:FAZ22 FKN22:FKV22 FUJ22:FUR22 GEF22:GEN22 GOB22:GOJ22 GXX22:GYF22 HHT22:HIB22 HRP22:HRX22 IBL22:IBT22 ILH22:ILP22 IVD22:IVL22 JEZ22:JFH22 JOV22:JPD22 JYR22:JYZ22 KIN22:KIV22 KSJ22:KSR22 LCF22:LCN22 LMB22:LMJ22 LVX22:LWF22 MFT22:MGB22 MPP22:MPX22 MZL22:MZT22 NJH22:NJP22 NTD22:NTL22 OCZ22:ODH22 OMV22:OND22 OWR22:OWZ22 PGN22:PGV22 PQJ22:PQR22 QAF22:QAN22 QKB22:QKJ22 QTX22:QUF22 RDT22:REB22 RNP22:RNX22 RXL22:RXT22 SHH22:SHP22 SRD22:SRL22 TAZ22:TBH22 TKV22:TLD22 TUR22:TUZ22 UEN22:UEV22 UOJ22:UOR22 UYF22:UYN22 VIB22:VIJ22 VRX22:VSF22 WBT22:WCB22 WLP22:WLX22 WVL22:WVT22 D65558:L65558 IZ65558:JH65558 SV65558:TD65558 ACR65558:ACZ65558 AMN65558:AMV65558 AWJ65558:AWR65558 BGF65558:BGN65558 BQB65558:BQJ65558 BZX65558:CAF65558 CJT65558:CKB65558 CTP65558:CTX65558 DDL65558:DDT65558 DNH65558:DNP65558 DXD65558:DXL65558 EGZ65558:EHH65558 EQV65558:ERD65558 FAR65558:FAZ65558 FKN65558:FKV65558 FUJ65558:FUR65558 GEF65558:GEN65558 GOB65558:GOJ65558 GXX65558:GYF65558 HHT65558:HIB65558 HRP65558:HRX65558 IBL65558:IBT65558 ILH65558:ILP65558 IVD65558:IVL65558 JEZ65558:JFH65558 JOV65558:JPD65558 JYR65558:JYZ65558 KIN65558:KIV65558 KSJ65558:KSR65558 LCF65558:LCN65558 LMB65558:LMJ65558 LVX65558:LWF65558 MFT65558:MGB65558 MPP65558:MPX65558 MZL65558:MZT65558 NJH65558:NJP65558 NTD65558:NTL65558 OCZ65558:ODH65558 OMV65558:OND65558 OWR65558:OWZ65558 PGN65558:PGV65558 PQJ65558:PQR65558 QAF65558:QAN65558 QKB65558:QKJ65558 QTX65558:QUF65558 RDT65558:REB65558 RNP65558:RNX65558 RXL65558:RXT65558 SHH65558:SHP65558 SRD65558:SRL65558 TAZ65558:TBH65558 TKV65558:TLD65558 TUR65558:TUZ65558 UEN65558:UEV65558 UOJ65558:UOR65558 UYF65558:UYN65558 VIB65558:VIJ65558 VRX65558:VSF65558 WBT65558:WCB65558 WLP65558:WLX65558 WVL65558:WVT65558 D131094:L131094 IZ131094:JH131094 SV131094:TD131094 ACR131094:ACZ131094 AMN131094:AMV131094 AWJ131094:AWR131094 BGF131094:BGN131094 BQB131094:BQJ131094 BZX131094:CAF131094 CJT131094:CKB131094 CTP131094:CTX131094 DDL131094:DDT131094 DNH131094:DNP131094 DXD131094:DXL131094 EGZ131094:EHH131094 EQV131094:ERD131094 FAR131094:FAZ131094 FKN131094:FKV131094 FUJ131094:FUR131094 GEF131094:GEN131094 GOB131094:GOJ131094 GXX131094:GYF131094 HHT131094:HIB131094 HRP131094:HRX131094 IBL131094:IBT131094 ILH131094:ILP131094 IVD131094:IVL131094 JEZ131094:JFH131094 JOV131094:JPD131094 JYR131094:JYZ131094 KIN131094:KIV131094 KSJ131094:KSR131094 LCF131094:LCN131094 LMB131094:LMJ131094 LVX131094:LWF131094 MFT131094:MGB131094 MPP131094:MPX131094 MZL131094:MZT131094 NJH131094:NJP131094 NTD131094:NTL131094 OCZ131094:ODH131094 OMV131094:OND131094 OWR131094:OWZ131094 PGN131094:PGV131094 PQJ131094:PQR131094 QAF131094:QAN131094 QKB131094:QKJ131094 QTX131094:QUF131094 RDT131094:REB131094 RNP131094:RNX131094 RXL131094:RXT131094 SHH131094:SHP131094 SRD131094:SRL131094 TAZ131094:TBH131094 TKV131094:TLD131094 TUR131094:TUZ131094 UEN131094:UEV131094 UOJ131094:UOR131094 UYF131094:UYN131094 VIB131094:VIJ131094 VRX131094:VSF131094 WBT131094:WCB131094 WLP131094:WLX131094 WVL131094:WVT131094 D196630:L196630 IZ196630:JH196630 SV196630:TD196630 ACR196630:ACZ196630 AMN196630:AMV196630 AWJ196630:AWR196630 BGF196630:BGN196630 BQB196630:BQJ196630 BZX196630:CAF196630 CJT196630:CKB196630 CTP196630:CTX196630 DDL196630:DDT196630 DNH196630:DNP196630 DXD196630:DXL196630 EGZ196630:EHH196630 EQV196630:ERD196630 FAR196630:FAZ196630 FKN196630:FKV196630 FUJ196630:FUR196630 GEF196630:GEN196630 GOB196630:GOJ196630 GXX196630:GYF196630 HHT196630:HIB196630 HRP196630:HRX196630 IBL196630:IBT196630 ILH196630:ILP196630 IVD196630:IVL196630 JEZ196630:JFH196630 JOV196630:JPD196630 JYR196630:JYZ196630 KIN196630:KIV196630 KSJ196630:KSR196630 LCF196630:LCN196630 LMB196630:LMJ196630 LVX196630:LWF196630 MFT196630:MGB196630 MPP196630:MPX196630 MZL196630:MZT196630 NJH196630:NJP196630 NTD196630:NTL196630 OCZ196630:ODH196630 OMV196630:OND196630 OWR196630:OWZ196630 PGN196630:PGV196630 PQJ196630:PQR196630 QAF196630:QAN196630 QKB196630:QKJ196630 QTX196630:QUF196630 RDT196630:REB196630 RNP196630:RNX196630 RXL196630:RXT196630 SHH196630:SHP196630 SRD196630:SRL196630 TAZ196630:TBH196630 TKV196630:TLD196630 TUR196630:TUZ196630 UEN196630:UEV196630 UOJ196630:UOR196630 UYF196630:UYN196630 VIB196630:VIJ196630 VRX196630:VSF196630 WBT196630:WCB196630 WLP196630:WLX196630 WVL196630:WVT196630 D262166:L262166 IZ262166:JH262166 SV262166:TD262166 ACR262166:ACZ262166 AMN262166:AMV262166 AWJ262166:AWR262166 BGF262166:BGN262166 BQB262166:BQJ262166 BZX262166:CAF262166 CJT262166:CKB262166 CTP262166:CTX262166 DDL262166:DDT262166 DNH262166:DNP262166 DXD262166:DXL262166 EGZ262166:EHH262166 EQV262166:ERD262166 FAR262166:FAZ262166 FKN262166:FKV262166 FUJ262166:FUR262166 GEF262166:GEN262166 GOB262166:GOJ262166 GXX262166:GYF262166 HHT262166:HIB262166 HRP262166:HRX262166 IBL262166:IBT262166 ILH262166:ILP262166 IVD262166:IVL262166 JEZ262166:JFH262166 JOV262166:JPD262166 JYR262166:JYZ262166 KIN262166:KIV262166 KSJ262166:KSR262166 LCF262166:LCN262166 LMB262166:LMJ262166 LVX262166:LWF262166 MFT262166:MGB262166 MPP262166:MPX262166 MZL262166:MZT262166 NJH262166:NJP262166 NTD262166:NTL262166 OCZ262166:ODH262166 OMV262166:OND262166 OWR262166:OWZ262166 PGN262166:PGV262166 PQJ262166:PQR262166 QAF262166:QAN262166 QKB262166:QKJ262166 QTX262166:QUF262166 RDT262166:REB262166 RNP262166:RNX262166 RXL262166:RXT262166 SHH262166:SHP262166 SRD262166:SRL262166 TAZ262166:TBH262166 TKV262166:TLD262166 TUR262166:TUZ262166 UEN262166:UEV262166 UOJ262166:UOR262166 UYF262166:UYN262166 VIB262166:VIJ262166 VRX262166:VSF262166 WBT262166:WCB262166 WLP262166:WLX262166 WVL262166:WVT262166 D327702:L327702 IZ327702:JH327702 SV327702:TD327702 ACR327702:ACZ327702 AMN327702:AMV327702 AWJ327702:AWR327702 BGF327702:BGN327702 BQB327702:BQJ327702 BZX327702:CAF327702 CJT327702:CKB327702 CTP327702:CTX327702 DDL327702:DDT327702 DNH327702:DNP327702 DXD327702:DXL327702 EGZ327702:EHH327702 EQV327702:ERD327702 FAR327702:FAZ327702 FKN327702:FKV327702 FUJ327702:FUR327702 GEF327702:GEN327702 GOB327702:GOJ327702 GXX327702:GYF327702 HHT327702:HIB327702 HRP327702:HRX327702 IBL327702:IBT327702 ILH327702:ILP327702 IVD327702:IVL327702 JEZ327702:JFH327702 JOV327702:JPD327702 JYR327702:JYZ327702 KIN327702:KIV327702 KSJ327702:KSR327702 LCF327702:LCN327702 LMB327702:LMJ327702 LVX327702:LWF327702 MFT327702:MGB327702 MPP327702:MPX327702 MZL327702:MZT327702 NJH327702:NJP327702 NTD327702:NTL327702 OCZ327702:ODH327702 OMV327702:OND327702 OWR327702:OWZ327702 PGN327702:PGV327702 PQJ327702:PQR327702 QAF327702:QAN327702 QKB327702:QKJ327702 QTX327702:QUF327702 RDT327702:REB327702 RNP327702:RNX327702 RXL327702:RXT327702 SHH327702:SHP327702 SRD327702:SRL327702 TAZ327702:TBH327702 TKV327702:TLD327702 TUR327702:TUZ327702 UEN327702:UEV327702 UOJ327702:UOR327702 UYF327702:UYN327702 VIB327702:VIJ327702 VRX327702:VSF327702 WBT327702:WCB327702 WLP327702:WLX327702 WVL327702:WVT327702 D393238:L393238 IZ393238:JH393238 SV393238:TD393238 ACR393238:ACZ393238 AMN393238:AMV393238 AWJ393238:AWR393238 BGF393238:BGN393238 BQB393238:BQJ393238 BZX393238:CAF393238 CJT393238:CKB393238 CTP393238:CTX393238 DDL393238:DDT393238 DNH393238:DNP393238 DXD393238:DXL393238 EGZ393238:EHH393238 EQV393238:ERD393238 FAR393238:FAZ393238 FKN393238:FKV393238 FUJ393238:FUR393238 GEF393238:GEN393238 GOB393238:GOJ393238 GXX393238:GYF393238 HHT393238:HIB393238 HRP393238:HRX393238 IBL393238:IBT393238 ILH393238:ILP393238 IVD393238:IVL393238 JEZ393238:JFH393238 JOV393238:JPD393238 JYR393238:JYZ393238 KIN393238:KIV393238 KSJ393238:KSR393238 LCF393238:LCN393238 LMB393238:LMJ393238 LVX393238:LWF393238 MFT393238:MGB393238 MPP393238:MPX393238 MZL393238:MZT393238 NJH393238:NJP393238 NTD393238:NTL393238 OCZ393238:ODH393238 OMV393238:OND393238 OWR393238:OWZ393238 PGN393238:PGV393238 PQJ393238:PQR393238 QAF393238:QAN393238 QKB393238:QKJ393238 QTX393238:QUF393238 RDT393238:REB393238 RNP393238:RNX393238 RXL393238:RXT393238 SHH393238:SHP393238 SRD393238:SRL393238 TAZ393238:TBH393238 TKV393238:TLD393238 TUR393238:TUZ393238 UEN393238:UEV393238 UOJ393238:UOR393238 UYF393238:UYN393238 VIB393238:VIJ393238 VRX393238:VSF393238 WBT393238:WCB393238 WLP393238:WLX393238 WVL393238:WVT393238 D458774:L458774 IZ458774:JH458774 SV458774:TD458774 ACR458774:ACZ458774 AMN458774:AMV458774 AWJ458774:AWR458774 BGF458774:BGN458774 BQB458774:BQJ458774 BZX458774:CAF458774 CJT458774:CKB458774 CTP458774:CTX458774 DDL458774:DDT458774 DNH458774:DNP458774 DXD458774:DXL458774 EGZ458774:EHH458774 EQV458774:ERD458774 FAR458774:FAZ458774 FKN458774:FKV458774 FUJ458774:FUR458774 GEF458774:GEN458774 GOB458774:GOJ458774 GXX458774:GYF458774 HHT458774:HIB458774 HRP458774:HRX458774 IBL458774:IBT458774 ILH458774:ILP458774 IVD458774:IVL458774 JEZ458774:JFH458774 JOV458774:JPD458774 JYR458774:JYZ458774 KIN458774:KIV458774 KSJ458774:KSR458774 LCF458774:LCN458774 LMB458774:LMJ458774 LVX458774:LWF458774 MFT458774:MGB458774 MPP458774:MPX458774 MZL458774:MZT458774 NJH458774:NJP458774 NTD458774:NTL458774 OCZ458774:ODH458774 OMV458774:OND458774 OWR458774:OWZ458774 PGN458774:PGV458774 PQJ458774:PQR458774 QAF458774:QAN458774 QKB458774:QKJ458774 QTX458774:QUF458774 RDT458774:REB458774 RNP458774:RNX458774 RXL458774:RXT458774 SHH458774:SHP458774 SRD458774:SRL458774 TAZ458774:TBH458774 TKV458774:TLD458774 TUR458774:TUZ458774 UEN458774:UEV458774 UOJ458774:UOR458774 UYF458774:UYN458774 VIB458774:VIJ458774 VRX458774:VSF458774 WBT458774:WCB458774 WLP458774:WLX458774 WVL458774:WVT458774 D524310:L524310 IZ524310:JH524310 SV524310:TD524310 ACR524310:ACZ524310 AMN524310:AMV524310 AWJ524310:AWR524310 BGF524310:BGN524310 BQB524310:BQJ524310 BZX524310:CAF524310 CJT524310:CKB524310 CTP524310:CTX524310 DDL524310:DDT524310 DNH524310:DNP524310 DXD524310:DXL524310 EGZ524310:EHH524310 EQV524310:ERD524310 FAR524310:FAZ524310 FKN524310:FKV524310 FUJ524310:FUR524310 GEF524310:GEN524310 GOB524310:GOJ524310 GXX524310:GYF524310 HHT524310:HIB524310 HRP524310:HRX524310 IBL524310:IBT524310 ILH524310:ILP524310 IVD524310:IVL524310 JEZ524310:JFH524310 JOV524310:JPD524310 JYR524310:JYZ524310 KIN524310:KIV524310 KSJ524310:KSR524310 LCF524310:LCN524310 LMB524310:LMJ524310 LVX524310:LWF524310 MFT524310:MGB524310 MPP524310:MPX524310 MZL524310:MZT524310 NJH524310:NJP524310 NTD524310:NTL524310 OCZ524310:ODH524310 OMV524310:OND524310 OWR524310:OWZ524310 PGN524310:PGV524310 PQJ524310:PQR524310 QAF524310:QAN524310 QKB524310:QKJ524310 QTX524310:QUF524310 RDT524310:REB524310 RNP524310:RNX524310 RXL524310:RXT524310 SHH524310:SHP524310 SRD524310:SRL524310 TAZ524310:TBH524310 TKV524310:TLD524310 TUR524310:TUZ524310 UEN524310:UEV524310 UOJ524310:UOR524310 UYF524310:UYN524310 VIB524310:VIJ524310 VRX524310:VSF524310 WBT524310:WCB524310 WLP524310:WLX524310 WVL524310:WVT524310 D589846:L589846 IZ589846:JH589846 SV589846:TD589846 ACR589846:ACZ589846 AMN589846:AMV589846 AWJ589846:AWR589846 BGF589846:BGN589846 BQB589846:BQJ589846 BZX589846:CAF589846 CJT589846:CKB589846 CTP589846:CTX589846 DDL589846:DDT589846 DNH589846:DNP589846 DXD589846:DXL589846 EGZ589846:EHH589846 EQV589846:ERD589846 FAR589846:FAZ589846 FKN589846:FKV589846 FUJ589846:FUR589846 GEF589846:GEN589846 GOB589846:GOJ589846 GXX589846:GYF589846 HHT589846:HIB589846 HRP589846:HRX589846 IBL589846:IBT589846 ILH589846:ILP589846 IVD589846:IVL589846 JEZ589846:JFH589846 JOV589846:JPD589846 JYR589846:JYZ589846 KIN589846:KIV589846 KSJ589846:KSR589846 LCF589846:LCN589846 LMB589846:LMJ589846 LVX589846:LWF589846 MFT589846:MGB589846 MPP589846:MPX589846 MZL589846:MZT589846 NJH589846:NJP589846 NTD589846:NTL589846 OCZ589846:ODH589846 OMV589846:OND589846 OWR589846:OWZ589846 PGN589846:PGV589846 PQJ589846:PQR589846 QAF589846:QAN589846 QKB589846:QKJ589846 QTX589846:QUF589846 RDT589846:REB589846 RNP589846:RNX589846 RXL589846:RXT589846 SHH589846:SHP589846 SRD589846:SRL589846 TAZ589846:TBH589846 TKV589846:TLD589846 TUR589846:TUZ589846 UEN589846:UEV589846 UOJ589846:UOR589846 UYF589846:UYN589846 VIB589846:VIJ589846 VRX589846:VSF589846 WBT589846:WCB589846 WLP589846:WLX589846 WVL589846:WVT589846 D655382:L655382 IZ655382:JH655382 SV655382:TD655382 ACR655382:ACZ655382 AMN655382:AMV655382 AWJ655382:AWR655382 BGF655382:BGN655382 BQB655382:BQJ655382 BZX655382:CAF655382 CJT655382:CKB655382 CTP655382:CTX655382 DDL655382:DDT655382 DNH655382:DNP655382 DXD655382:DXL655382 EGZ655382:EHH655382 EQV655382:ERD655382 FAR655382:FAZ655382 FKN655382:FKV655382 FUJ655382:FUR655382 GEF655382:GEN655382 GOB655382:GOJ655382 GXX655382:GYF655382 HHT655382:HIB655382 HRP655382:HRX655382 IBL655382:IBT655382 ILH655382:ILP655382 IVD655382:IVL655382 JEZ655382:JFH655382 JOV655382:JPD655382 JYR655382:JYZ655382 KIN655382:KIV655382 KSJ655382:KSR655382 LCF655382:LCN655382 LMB655382:LMJ655382 LVX655382:LWF655382 MFT655382:MGB655382 MPP655382:MPX655382 MZL655382:MZT655382 NJH655382:NJP655382 NTD655382:NTL655382 OCZ655382:ODH655382 OMV655382:OND655382 OWR655382:OWZ655382 PGN655382:PGV655382 PQJ655382:PQR655382 QAF655382:QAN655382 QKB655382:QKJ655382 QTX655382:QUF655382 RDT655382:REB655382 RNP655382:RNX655382 RXL655382:RXT655382 SHH655382:SHP655382 SRD655382:SRL655382 TAZ655382:TBH655382 TKV655382:TLD655382 TUR655382:TUZ655382 UEN655382:UEV655382 UOJ655382:UOR655382 UYF655382:UYN655382 VIB655382:VIJ655382 VRX655382:VSF655382 WBT655382:WCB655382 WLP655382:WLX655382 WVL655382:WVT655382 D720918:L720918 IZ720918:JH720918 SV720918:TD720918 ACR720918:ACZ720918 AMN720918:AMV720918 AWJ720918:AWR720918 BGF720918:BGN720918 BQB720918:BQJ720918 BZX720918:CAF720918 CJT720918:CKB720918 CTP720918:CTX720918 DDL720918:DDT720918 DNH720918:DNP720918 DXD720918:DXL720918 EGZ720918:EHH720918 EQV720918:ERD720918 FAR720918:FAZ720918 FKN720918:FKV720918 FUJ720918:FUR720918 GEF720918:GEN720918 GOB720918:GOJ720918 GXX720918:GYF720918 HHT720918:HIB720918 HRP720918:HRX720918 IBL720918:IBT720918 ILH720918:ILP720918 IVD720918:IVL720918 JEZ720918:JFH720918 JOV720918:JPD720918 JYR720918:JYZ720918 KIN720918:KIV720918 KSJ720918:KSR720918 LCF720918:LCN720918 LMB720918:LMJ720918 LVX720918:LWF720918 MFT720918:MGB720918 MPP720918:MPX720918 MZL720918:MZT720918 NJH720918:NJP720918 NTD720918:NTL720918 OCZ720918:ODH720918 OMV720918:OND720918 OWR720918:OWZ720918 PGN720918:PGV720918 PQJ720918:PQR720918 QAF720918:QAN720918 QKB720918:QKJ720918 QTX720918:QUF720918 RDT720918:REB720918 RNP720918:RNX720918 RXL720918:RXT720918 SHH720918:SHP720918 SRD720918:SRL720918 TAZ720918:TBH720918 TKV720918:TLD720918 TUR720918:TUZ720918 UEN720918:UEV720918 UOJ720918:UOR720918 UYF720918:UYN720918 VIB720918:VIJ720918 VRX720918:VSF720918 WBT720918:WCB720918 WLP720918:WLX720918 WVL720918:WVT720918 D786454:L786454 IZ786454:JH786454 SV786454:TD786454 ACR786454:ACZ786454 AMN786454:AMV786454 AWJ786454:AWR786454 BGF786454:BGN786454 BQB786454:BQJ786454 BZX786454:CAF786454 CJT786454:CKB786454 CTP786454:CTX786454 DDL786454:DDT786454 DNH786454:DNP786454 DXD786454:DXL786454 EGZ786454:EHH786454 EQV786454:ERD786454 FAR786454:FAZ786454 FKN786454:FKV786454 FUJ786454:FUR786454 GEF786454:GEN786454 GOB786454:GOJ786454 GXX786454:GYF786454 HHT786454:HIB786454 HRP786454:HRX786454 IBL786454:IBT786454 ILH786454:ILP786454 IVD786454:IVL786454 JEZ786454:JFH786454 JOV786454:JPD786454 JYR786454:JYZ786454 KIN786454:KIV786454 KSJ786454:KSR786454 LCF786454:LCN786454 LMB786454:LMJ786454 LVX786454:LWF786454 MFT786454:MGB786454 MPP786454:MPX786454 MZL786454:MZT786454 NJH786454:NJP786454 NTD786454:NTL786454 OCZ786454:ODH786454 OMV786454:OND786454 OWR786454:OWZ786454 PGN786454:PGV786454 PQJ786454:PQR786454 QAF786454:QAN786454 QKB786454:QKJ786454 QTX786454:QUF786454 RDT786454:REB786454 RNP786454:RNX786454 RXL786454:RXT786454 SHH786454:SHP786454 SRD786454:SRL786454 TAZ786454:TBH786454 TKV786454:TLD786454 TUR786454:TUZ786454 UEN786454:UEV786454 UOJ786454:UOR786454 UYF786454:UYN786454 VIB786454:VIJ786454 VRX786454:VSF786454 WBT786454:WCB786454 WLP786454:WLX786454 WVL786454:WVT786454 D851990:L851990 IZ851990:JH851990 SV851990:TD851990 ACR851990:ACZ851990 AMN851990:AMV851990 AWJ851990:AWR851990 BGF851990:BGN851990 BQB851990:BQJ851990 BZX851990:CAF851990 CJT851990:CKB851990 CTP851990:CTX851990 DDL851990:DDT851990 DNH851990:DNP851990 DXD851990:DXL851990 EGZ851990:EHH851990 EQV851990:ERD851990 FAR851990:FAZ851990 FKN851990:FKV851990 FUJ851990:FUR851990 GEF851990:GEN851990 GOB851990:GOJ851990 GXX851990:GYF851990 HHT851990:HIB851990 HRP851990:HRX851990 IBL851990:IBT851990 ILH851990:ILP851990 IVD851990:IVL851990 JEZ851990:JFH851990 JOV851990:JPD851990 JYR851990:JYZ851990 KIN851990:KIV851990 KSJ851990:KSR851990 LCF851990:LCN851990 LMB851990:LMJ851990 LVX851990:LWF851990 MFT851990:MGB851990 MPP851990:MPX851990 MZL851990:MZT851990 NJH851990:NJP851990 NTD851990:NTL851990 OCZ851990:ODH851990 OMV851990:OND851990 OWR851990:OWZ851990 PGN851990:PGV851990 PQJ851990:PQR851990 QAF851990:QAN851990 QKB851990:QKJ851990 QTX851990:QUF851990 RDT851990:REB851990 RNP851990:RNX851990 RXL851990:RXT851990 SHH851990:SHP851990 SRD851990:SRL851990 TAZ851990:TBH851990 TKV851990:TLD851990 TUR851990:TUZ851990 UEN851990:UEV851990 UOJ851990:UOR851990 UYF851990:UYN851990 VIB851990:VIJ851990 VRX851990:VSF851990 WBT851990:WCB851990 WLP851990:WLX851990 WVL851990:WVT851990 D917526:L917526 IZ917526:JH917526 SV917526:TD917526 ACR917526:ACZ917526 AMN917526:AMV917526 AWJ917526:AWR917526 BGF917526:BGN917526 BQB917526:BQJ917526 BZX917526:CAF917526 CJT917526:CKB917526 CTP917526:CTX917526 DDL917526:DDT917526 DNH917526:DNP917526 DXD917526:DXL917526 EGZ917526:EHH917526 EQV917526:ERD917526 FAR917526:FAZ917526 FKN917526:FKV917526 FUJ917526:FUR917526 GEF917526:GEN917526 GOB917526:GOJ917526 GXX917526:GYF917526 HHT917526:HIB917526 HRP917526:HRX917526 IBL917526:IBT917526 ILH917526:ILP917526 IVD917526:IVL917526 JEZ917526:JFH917526 JOV917526:JPD917526 JYR917526:JYZ917526 KIN917526:KIV917526 KSJ917526:KSR917526 LCF917526:LCN917526 LMB917526:LMJ917526 LVX917526:LWF917526 MFT917526:MGB917526 MPP917526:MPX917526 MZL917526:MZT917526 NJH917526:NJP917526 NTD917526:NTL917526 OCZ917526:ODH917526 OMV917526:OND917526 OWR917526:OWZ917526 PGN917526:PGV917526 PQJ917526:PQR917526 QAF917526:QAN917526 QKB917526:QKJ917526 QTX917526:QUF917526 RDT917526:REB917526 RNP917526:RNX917526 RXL917526:RXT917526 SHH917526:SHP917526 SRD917526:SRL917526 TAZ917526:TBH917526 TKV917526:TLD917526 TUR917526:TUZ917526 UEN917526:UEV917526 UOJ917526:UOR917526 UYF917526:UYN917526 VIB917526:VIJ917526 VRX917526:VSF917526 WBT917526:WCB917526 WLP917526:WLX917526 WVL917526:WVT917526 D983062:L983062 IZ983062:JH983062 SV983062:TD983062 ACR983062:ACZ983062 AMN983062:AMV983062 AWJ983062:AWR983062 BGF983062:BGN983062 BQB983062:BQJ983062 BZX983062:CAF983062 CJT983062:CKB983062 CTP983062:CTX983062 DDL983062:DDT983062 DNH983062:DNP983062 DXD983062:DXL983062 EGZ983062:EHH983062 EQV983062:ERD983062 FAR983062:FAZ983062 FKN983062:FKV983062 FUJ983062:FUR983062 GEF983062:GEN983062 GOB983062:GOJ983062 GXX983062:GYF983062 HHT983062:HIB983062 HRP983062:HRX983062 IBL983062:IBT983062 ILH983062:ILP983062 IVD983062:IVL983062 JEZ983062:JFH983062 JOV983062:JPD983062 JYR983062:JYZ983062 KIN983062:KIV983062 KSJ983062:KSR983062 LCF983062:LCN983062 LMB983062:LMJ983062 LVX983062:LWF983062 MFT983062:MGB983062 MPP983062:MPX983062 MZL983062:MZT983062 NJH983062:NJP983062 NTD983062:NTL983062 OCZ983062:ODH983062 OMV983062:OND983062 OWR983062:OWZ983062 PGN983062:PGV983062 PQJ983062:PQR983062 QAF983062:QAN983062 QKB983062:QKJ983062 QTX983062:QUF983062 RDT983062:REB983062 RNP983062:RNX983062 RXL983062:RXT983062 SHH983062:SHP983062 SRD983062:SRL983062 TAZ983062:TBH983062 TKV983062:TLD983062 TUR983062:TUZ983062 UEN983062:UEV983062 UOJ983062:UOR983062 UYF983062:UYN983062 VIB983062:VIJ983062 VRX983062:VSF983062 WBT983062:WCB983062 WLP983062:WLX983062 WVL983062:WVT983062">
      <formula1>$A$104:$A$109</formula1>
      <formula2>0</formula2>
    </dataValidation>
    <dataValidation type="list" allowBlank="1" showInputMessage="1" showErrorMessage="1" prompt="wybierz Cel Tematyczny" sqref="D25:L25 IZ25:JH25 SV25:TD25 ACR25:ACZ25 AMN25:AMV25 AWJ25:AWR25 BGF25:BGN25 BQB25:BQJ25 BZX25:CAF25 CJT25:CKB25 CTP25:CTX25 DDL25:DDT25 DNH25:DNP25 DXD25:DXL25 EGZ25:EHH25 EQV25:ERD25 FAR25:FAZ25 FKN25:FKV25 FUJ25:FUR25 GEF25:GEN25 GOB25:GOJ25 GXX25:GYF25 HHT25:HIB25 HRP25:HRX25 IBL25:IBT25 ILH25:ILP25 IVD25:IVL25 JEZ25:JFH25 JOV25:JPD25 JYR25:JYZ25 KIN25:KIV25 KSJ25:KSR25 LCF25:LCN25 LMB25:LMJ25 LVX25:LWF25 MFT25:MGB25 MPP25:MPX25 MZL25:MZT25 NJH25:NJP25 NTD25:NTL25 OCZ25:ODH25 OMV25:OND25 OWR25:OWZ25 PGN25:PGV25 PQJ25:PQR25 QAF25:QAN25 QKB25:QKJ25 QTX25:QUF25 RDT25:REB25 RNP25:RNX25 RXL25:RXT25 SHH25:SHP25 SRD25:SRL25 TAZ25:TBH25 TKV25:TLD25 TUR25:TUZ25 UEN25:UEV25 UOJ25:UOR25 UYF25:UYN25 VIB25:VIJ25 VRX25:VSF25 WBT25:WCB25 WLP25:WLX25 WVL25:WVT25 D65561:L65561 IZ65561:JH65561 SV65561:TD65561 ACR65561:ACZ65561 AMN65561:AMV65561 AWJ65561:AWR65561 BGF65561:BGN65561 BQB65561:BQJ65561 BZX65561:CAF65561 CJT65561:CKB65561 CTP65561:CTX65561 DDL65561:DDT65561 DNH65561:DNP65561 DXD65561:DXL65561 EGZ65561:EHH65561 EQV65561:ERD65561 FAR65561:FAZ65561 FKN65561:FKV65561 FUJ65561:FUR65561 GEF65561:GEN65561 GOB65561:GOJ65561 GXX65561:GYF65561 HHT65561:HIB65561 HRP65561:HRX65561 IBL65561:IBT65561 ILH65561:ILP65561 IVD65561:IVL65561 JEZ65561:JFH65561 JOV65561:JPD65561 JYR65561:JYZ65561 KIN65561:KIV65561 KSJ65561:KSR65561 LCF65561:LCN65561 LMB65561:LMJ65561 LVX65561:LWF65561 MFT65561:MGB65561 MPP65561:MPX65561 MZL65561:MZT65561 NJH65561:NJP65561 NTD65561:NTL65561 OCZ65561:ODH65561 OMV65561:OND65561 OWR65561:OWZ65561 PGN65561:PGV65561 PQJ65561:PQR65561 QAF65561:QAN65561 QKB65561:QKJ65561 QTX65561:QUF65561 RDT65561:REB65561 RNP65561:RNX65561 RXL65561:RXT65561 SHH65561:SHP65561 SRD65561:SRL65561 TAZ65561:TBH65561 TKV65561:TLD65561 TUR65561:TUZ65561 UEN65561:UEV65561 UOJ65561:UOR65561 UYF65561:UYN65561 VIB65561:VIJ65561 VRX65561:VSF65561 WBT65561:WCB65561 WLP65561:WLX65561 WVL65561:WVT65561 D131097:L131097 IZ131097:JH131097 SV131097:TD131097 ACR131097:ACZ131097 AMN131097:AMV131097 AWJ131097:AWR131097 BGF131097:BGN131097 BQB131097:BQJ131097 BZX131097:CAF131097 CJT131097:CKB131097 CTP131097:CTX131097 DDL131097:DDT131097 DNH131097:DNP131097 DXD131097:DXL131097 EGZ131097:EHH131097 EQV131097:ERD131097 FAR131097:FAZ131097 FKN131097:FKV131097 FUJ131097:FUR131097 GEF131097:GEN131097 GOB131097:GOJ131097 GXX131097:GYF131097 HHT131097:HIB131097 HRP131097:HRX131097 IBL131097:IBT131097 ILH131097:ILP131097 IVD131097:IVL131097 JEZ131097:JFH131097 JOV131097:JPD131097 JYR131097:JYZ131097 KIN131097:KIV131097 KSJ131097:KSR131097 LCF131097:LCN131097 LMB131097:LMJ131097 LVX131097:LWF131097 MFT131097:MGB131097 MPP131097:MPX131097 MZL131097:MZT131097 NJH131097:NJP131097 NTD131097:NTL131097 OCZ131097:ODH131097 OMV131097:OND131097 OWR131097:OWZ131097 PGN131097:PGV131097 PQJ131097:PQR131097 QAF131097:QAN131097 QKB131097:QKJ131097 QTX131097:QUF131097 RDT131097:REB131097 RNP131097:RNX131097 RXL131097:RXT131097 SHH131097:SHP131097 SRD131097:SRL131097 TAZ131097:TBH131097 TKV131097:TLD131097 TUR131097:TUZ131097 UEN131097:UEV131097 UOJ131097:UOR131097 UYF131097:UYN131097 VIB131097:VIJ131097 VRX131097:VSF131097 WBT131097:WCB131097 WLP131097:WLX131097 WVL131097:WVT131097 D196633:L196633 IZ196633:JH196633 SV196633:TD196633 ACR196633:ACZ196633 AMN196633:AMV196633 AWJ196633:AWR196633 BGF196633:BGN196633 BQB196633:BQJ196633 BZX196633:CAF196633 CJT196633:CKB196633 CTP196633:CTX196633 DDL196633:DDT196633 DNH196633:DNP196633 DXD196633:DXL196633 EGZ196633:EHH196633 EQV196633:ERD196633 FAR196633:FAZ196633 FKN196633:FKV196633 FUJ196633:FUR196633 GEF196633:GEN196633 GOB196633:GOJ196633 GXX196633:GYF196633 HHT196633:HIB196633 HRP196633:HRX196633 IBL196633:IBT196633 ILH196633:ILP196633 IVD196633:IVL196633 JEZ196633:JFH196633 JOV196633:JPD196633 JYR196633:JYZ196633 KIN196633:KIV196633 KSJ196633:KSR196633 LCF196633:LCN196633 LMB196633:LMJ196633 LVX196633:LWF196633 MFT196633:MGB196633 MPP196633:MPX196633 MZL196633:MZT196633 NJH196633:NJP196633 NTD196633:NTL196633 OCZ196633:ODH196633 OMV196633:OND196633 OWR196633:OWZ196633 PGN196633:PGV196633 PQJ196633:PQR196633 QAF196633:QAN196633 QKB196633:QKJ196633 QTX196633:QUF196633 RDT196633:REB196633 RNP196633:RNX196633 RXL196633:RXT196633 SHH196633:SHP196633 SRD196633:SRL196633 TAZ196633:TBH196633 TKV196633:TLD196633 TUR196633:TUZ196633 UEN196633:UEV196633 UOJ196633:UOR196633 UYF196633:UYN196633 VIB196633:VIJ196633 VRX196633:VSF196633 WBT196633:WCB196633 WLP196633:WLX196633 WVL196633:WVT196633 D262169:L262169 IZ262169:JH262169 SV262169:TD262169 ACR262169:ACZ262169 AMN262169:AMV262169 AWJ262169:AWR262169 BGF262169:BGN262169 BQB262169:BQJ262169 BZX262169:CAF262169 CJT262169:CKB262169 CTP262169:CTX262169 DDL262169:DDT262169 DNH262169:DNP262169 DXD262169:DXL262169 EGZ262169:EHH262169 EQV262169:ERD262169 FAR262169:FAZ262169 FKN262169:FKV262169 FUJ262169:FUR262169 GEF262169:GEN262169 GOB262169:GOJ262169 GXX262169:GYF262169 HHT262169:HIB262169 HRP262169:HRX262169 IBL262169:IBT262169 ILH262169:ILP262169 IVD262169:IVL262169 JEZ262169:JFH262169 JOV262169:JPD262169 JYR262169:JYZ262169 KIN262169:KIV262169 KSJ262169:KSR262169 LCF262169:LCN262169 LMB262169:LMJ262169 LVX262169:LWF262169 MFT262169:MGB262169 MPP262169:MPX262169 MZL262169:MZT262169 NJH262169:NJP262169 NTD262169:NTL262169 OCZ262169:ODH262169 OMV262169:OND262169 OWR262169:OWZ262169 PGN262169:PGV262169 PQJ262169:PQR262169 QAF262169:QAN262169 QKB262169:QKJ262169 QTX262169:QUF262169 RDT262169:REB262169 RNP262169:RNX262169 RXL262169:RXT262169 SHH262169:SHP262169 SRD262169:SRL262169 TAZ262169:TBH262169 TKV262169:TLD262169 TUR262169:TUZ262169 UEN262169:UEV262169 UOJ262169:UOR262169 UYF262169:UYN262169 VIB262169:VIJ262169 VRX262169:VSF262169 WBT262169:WCB262169 WLP262169:WLX262169 WVL262169:WVT262169 D327705:L327705 IZ327705:JH327705 SV327705:TD327705 ACR327705:ACZ327705 AMN327705:AMV327705 AWJ327705:AWR327705 BGF327705:BGN327705 BQB327705:BQJ327705 BZX327705:CAF327705 CJT327705:CKB327705 CTP327705:CTX327705 DDL327705:DDT327705 DNH327705:DNP327705 DXD327705:DXL327705 EGZ327705:EHH327705 EQV327705:ERD327705 FAR327705:FAZ327705 FKN327705:FKV327705 FUJ327705:FUR327705 GEF327705:GEN327705 GOB327705:GOJ327705 GXX327705:GYF327705 HHT327705:HIB327705 HRP327705:HRX327705 IBL327705:IBT327705 ILH327705:ILP327705 IVD327705:IVL327705 JEZ327705:JFH327705 JOV327705:JPD327705 JYR327705:JYZ327705 KIN327705:KIV327705 KSJ327705:KSR327705 LCF327705:LCN327705 LMB327705:LMJ327705 LVX327705:LWF327705 MFT327705:MGB327705 MPP327705:MPX327705 MZL327705:MZT327705 NJH327705:NJP327705 NTD327705:NTL327705 OCZ327705:ODH327705 OMV327705:OND327705 OWR327705:OWZ327705 PGN327705:PGV327705 PQJ327705:PQR327705 QAF327705:QAN327705 QKB327705:QKJ327705 QTX327705:QUF327705 RDT327705:REB327705 RNP327705:RNX327705 RXL327705:RXT327705 SHH327705:SHP327705 SRD327705:SRL327705 TAZ327705:TBH327705 TKV327705:TLD327705 TUR327705:TUZ327705 UEN327705:UEV327705 UOJ327705:UOR327705 UYF327705:UYN327705 VIB327705:VIJ327705 VRX327705:VSF327705 WBT327705:WCB327705 WLP327705:WLX327705 WVL327705:WVT327705 D393241:L393241 IZ393241:JH393241 SV393241:TD393241 ACR393241:ACZ393241 AMN393241:AMV393241 AWJ393241:AWR393241 BGF393241:BGN393241 BQB393241:BQJ393241 BZX393241:CAF393241 CJT393241:CKB393241 CTP393241:CTX393241 DDL393241:DDT393241 DNH393241:DNP393241 DXD393241:DXL393241 EGZ393241:EHH393241 EQV393241:ERD393241 FAR393241:FAZ393241 FKN393241:FKV393241 FUJ393241:FUR393241 GEF393241:GEN393241 GOB393241:GOJ393241 GXX393241:GYF393241 HHT393241:HIB393241 HRP393241:HRX393241 IBL393241:IBT393241 ILH393241:ILP393241 IVD393241:IVL393241 JEZ393241:JFH393241 JOV393241:JPD393241 JYR393241:JYZ393241 KIN393241:KIV393241 KSJ393241:KSR393241 LCF393241:LCN393241 LMB393241:LMJ393241 LVX393241:LWF393241 MFT393241:MGB393241 MPP393241:MPX393241 MZL393241:MZT393241 NJH393241:NJP393241 NTD393241:NTL393241 OCZ393241:ODH393241 OMV393241:OND393241 OWR393241:OWZ393241 PGN393241:PGV393241 PQJ393241:PQR393241 QAF393241:QAN393241 QKB393241:QKJ393241 QTX393241:QUF393241 RDT393241:REB393241 RNP393241:RNX393241 RXL393241:RXT393241 SHH393241:SHP393241 SRD393241:SRL393241 TAZ393241:TBH393241 TKV393241:TLD393241 TUR393241:TUZ393241 UEN393241:UEV393241 UOJ393241:UOR393241 UYF393241:UYN393241 VIB393241:VIJ393241 VRX393241:VSF393241 WBT393241:WCB393241 WLP393241:WLX393241 WVL393241:WVT393241 D458777:L458777 IZ458777:JH458777 SV458777:TD458777 ACR458777:ACZ458777 AMN458777:AMV458777 AWJ458777:AWR458777 BGF458777:BGN458777 BQB458777:BQJ458777 BZX458777:CAF458777 CJT458777:CKB458777 CTP458777:CTX458777 DDL458777:DDT458777 DNH458777:DNP458777 DXD458777:DXL458777 EGZ458777:EHH458777 EQV458777:ERD458777 FAR458777:FAZ458777 FKN458777:FKV458777 FUJ458777:FUR458777 GEF458777:GEN458777 GOB458777:GOJ458777 GXX458777:GYF458777 HHT458777:HIB458777 HRP458777:HRX458777 IBL458777:IBT458777 ILH458777:ILP458777 IVD458777:IVL458777 JEZ458777:JFH458777 JOV458777:JPD458777 JYR458777:JYZ458777 KIN458777:KIV458777 KSJ458777:KSR458777 LCF458777:LCN458777 LMB458777:LMJ458777 LVX458777:LWF458777 MFT458777:MGB458777 MPP458777:MPX458777 MZL458777:MZT458777 NJH458777:NJP458777 NTD458777:NTL458777 OCZ458777:ODH458777 OMV458777:OND458777 OWR458777:OWZ458777 PGN458777:PGV458777 PQJ458777:PQR458777 QAF458777:QAN458777 QKB458777:QKJ458777 QTX458777:QUF458777 RDT458777:REB458777 RNP458777:RNX458777 RXL458777:RXT458777 SHH458777:SHP458777 SRD458777:SRL458777 TAZ458777:TBH458777 TKV458777:TLD458777 TUR458777:TUZ458777 UEN458777:UEV458777 UOJ458777:UOR458777 UYF458777:UYN458777 VIB458777:VIJ458777 VRX458777:VSF458777 WBT458777:WCB458777 WLP458777:WLX458777 WVL458777:WVT458777 D524313:L524313 IZ524313:JH524313 SV524313:TD524313 ACR524313:ACZ524313 AMN524313:AMV524313 AWJ524313:AWR524313 BGF524313:BGN524313 BQB524313:BQJ524313 BZX524313:CAF524313 CJT524313:CKB524313 CTP524313:CTX524313 DDL524313:DDT524313 DNH524313:DNP524313 DXD524313:DXL524313 EGZ524313:EHH524313 EQV524313:ERD524313 FAR524313:FAZ524313 FKN524313:FKV524313 FUJ524313:FUR524313 GEF524313:GEN524313 GOB524313:GOJ524313 GXX524313:GYF524313 HHT524313:HIB524313 HRP524313:HRX524313 IBL524313:IBT524313 ILH524313:ILP524313 IVD524313:IVL524313 JEZ524313:JFH524313 JOV524313:JPD524313 JYR524313:JYZ524313 KIN524313:KIV524313 KSJ524313:KSR524313 LCF524313:LCN524313 LMB524313:LMJ524313 LVX524313:LWF524313 MFT524313:MGB524313 MPP524313:MPX524313 MZL524313:MZT524313 NJH524313:NJP524313 NTD524313:NTL524313 OCZ524313:ODH524313 OMV524313:OND524313 OWR524313:OWZ524313 PGN524313:PGV524313 PQJ524313:PQR524313 QAF524313:QAN524313 QKB524313:QKJ524313 QTX524313:QUF524313 RDT524313:REB524313 RNP524313:RNX524313 RXL524313:RXT524313 SHH524313:SHP524313 SRD524313:SRL524313 TAZ524313:TBH524313 TKV524313:TLD524313 TUR524313:TUZ524313 UEN524313:UEV524313 UOJ524313:UOR524313 UYF524313:UYN524313 VIB524313:VIJ524313 VRX524313:VSF524313 WBT524313:WCB524313 WLP524313:WLX524313 WVL524313:WVT524313 D589849:L589849 IZ589849:JH589849 SV589849:TD589849 ACR589849:ACZ589849 AMN589849:AMV589849 AWJ589849:AWR589849 BGF589849:BGN589849 BQB589849:BQJ589849 BZX589849:CAF589849 CJT589849:CKB589849 CTP589849:CTX589849 DDL589849:DDT589849 DNH589849:DNP589849 DXD589849:DXL589849 EGZ589849:EHH589849 EQV589849:ERD589849 FAR589849:FAZ589849 FKN589849:FKV589849 FUJ589849:FUR589849 GEF589849:GEN589849 GOB589849:GOJ589849 GXX589849:GYF589849 HHT589849:HIB589849 HRP589849:HRX589849 IBL589849:IBT589849 ILH589849:ILP589849 IVD589849:IVL589849 JEZ589849:JFH589849 JOV589849:JPD589849 JYR589849:JYZ589849 KIN589849:KIV589849 KSJ589849:KSR589849 LCF589849:LCN589849 LMB589849:LMJ589849 LVX589849:LWF589849 MFT589849:MGB589849 MPP589849:MPX589849 MZL589849:MZT589849 NJH589849:NJP589849 NTD589849:NTL589849 OCZ589849:ODH589849 OMV589849:OND589849 OWR589849:OWZ589849 PGN589849:PGV589849 PQJ589849:PQR589849 QAF589849:QAN589849 QKB589849:QKJ589849 QTX589849:QUF589849 RDT589849:REB589849 RNP589849:RNX589849 RXL589849:RXT589849 SHH589849:SHP589849 SRD589849:SRL589849 TAZ589849:TBH589849 TKV589849:TLD589849 TUR589849:TUZ589849 UEN589849:UEV589849 UOJ589849:UOR589849 UYF589849:UYN589849 VIB589849:VIJ589849 VRX589849:VSF589849 WBT589849:WCB589849 WLP589849:WLX589849 WVL589849:WVT589849 D655385:L655385 IZ655385:JH655385 SV655385:TD655385 ACR655385:ACZ655385 AMN655385:AMV655385 AWJ655385:AWR655385 BGF655385:BGN655385 BQB655385:BQJ655385 BZX655385:CAF655385 CJT655385:CKB655385 CTP655385:CTX655385 DDL655385:DDT655385 DNH655385:DNP655385 DXD655385:DXL655385 EGZ655385:EHH655385 EQV655385:ERD655385 FAR655385:FAZ655385 FKN655385:FKV655385 FUJ655385:FUR655385 GEF655385:GEN655385 GOB655385:GOJ655385 GXX655385:GYF655385 HHT655385:HIB655385 HRP655385:HRX655385 IBL655385:IBT655385 ILH655385:ILP655385 IVD655385:IVL655385 JEZ655385:JFH655385 JOV655385:JPD655385 JYR655385:JYZ655385 KIN655385:KIV655385 KSJ655385:KSR655385 LCF655385:LCN655385 LMB655385:LMJ655385 LVX655385:LWF655385 MFT655385:MGB655385 MPP655385:MPX655385 MZL655385:MZT655385 NJH655385:NJP655385 NTD655385:NTL655385 OCZ655385:ODH655385 OMV655385:OND655385 OWR655385:OWZ655385 PGN655385:PGV655385 PQJ655385:PQR655385 QAF655385:QAN655385 QKB655385:QKJ655385 QTX655385:QUF655385 RDT655385:REB655385 RNP655385:RNX655385 RXL655385:RXT655385 SHH655385:SHP655385 SRD655385:SRL655385 TAZ655385:TBH655385 TKV655385:TLD655385 TUR655385:TUZ655385 UEN655385:UEV655385 UOJ655385:UOR655385 UYF655385:UYN655385 VIB655385:VIJ655385 VRX655385:VSF655385 WBT655385:WCB655385 WLP655385:WLX655385 WVL655385:WVT655385 D720921:L720921 IZ720921:JH720921 SV720921:TD720921 ACR720921:ACZ720921 AMN720921:AMV720921 AWJ720921:AWR720921 BGF720921:BGN720921 BQB720921:BQJ720921 BZX720921:CAF720921 CJT720921:CKB720921 CTP720921:CTX720921 DDL720921:DDT720921 DNH720921:DNP720921 DXD720921:DXL720921 EGZ720921:EHH720921 EQV720921:ERD720921 FAR720921:FAZ720921 FKN720921:FKV720921 FUJ720921:FUR720921 GEF720921:GEN720921 GOB720921:GOJ720921 GXX720921:GYF720921 HHT720921:HIB720921 HRP720921:HRX720921 IBL720921:IBT720921 ILH720921:ILP720921 IVD720921:IVL720921 JEZ720921:JFH720921 JOV720921:JPD720921 JYR720921:JYZ720921 KIN720921:KIV720921 KSJ720921:KSR720921 LCF720921:LCN720921 LMB720921:LMJ720921 LVX720921:LWF720921 MFT720921:MGB720921 MPP720921:MPX720921 MZL720921:MZT720921 NJH720921:NJP720921 NTD720921:NTL720921 OCZ720921:ODH720921 OMV720921:OND720921 OWR720921:OWZ720921 PGN720921:PGV720921 PQJ720921:PQR720921 QAF720921:QAN720921 QKB720921:QKJ720921 QTX720921:QUF720921 RDT720921:REB720921 RNP720921:RNX720921 RXL720921:RXT720921 SHH720921:SHP720921 SRD720921:SRL720921 TAZ720921:TBH720921 TKV720921:TLD720921 TUR720921:TUZ720921 UEN720921:UEV720921 UOJ720921:UOR720921 UYF720921:UYN720921 VIB720921:VIJ720921 VRX720921:VSF720921 WBT720921:WCB720921 WLP720921:WLX720921 WVL720921:WVT720921 D786457:L786457 IZ786457:JH786457 SV786457:TD786457 ACR786457:ACZ786457 AMN786457:AMV786457 AWJ786457:AWR786457 BGF786457:BGN786457 BQB786457:BQJ786457 BZX786457:CAF786457 CJT786457:CKB786457 CTP786457:CTX786457 DDL786457:DDT786457 DNH786457:DNP786457 DXD786457:DXL786457 EGZ786457:EHH786457 EQV786457:ERD786457 FAR786457:FAZ786457 FKN786457:FKV786457 FUJ786457:FUR786457 GEF786457:GEN786457 GOB786457:GOJ786457 GXX786457:GYF786457 HHT786457:HIB786457 HRP786457:HRX786457 IBL786457:IBT786457 ILH786457:ILP786457 IVD786457:IVL786457 JEZ786457:JFH786457 JOV786457:JPD786457 JYR786457:JYZ786457 KIN786457:KIV786457 KSJ786457:KSR786457 LCF786457:LCN786457 LMB786457:LMJ786457 LVX786457:LWF786457 MFT786457:MGB786457 MPP786457:MPX786457 MZL786457:MZT786457 NJH786457:NJP786457 NTD786457:NTL786457 OCZ786457:ODH786457 OMV786457:OND786457 OWR786457:OWZ786457 PGN786457:PGV786457 PQJ786457:PQR786457 QAF786457:QAN786457 QKB786457:QKJ786457 QTX786457:QUF786457 RDT786457:REB786457 RNP786457:RNX786457 RXL786457:RXT786457 SHH786457:SHP786457 SRD786457:SRL786457 TAZ786457:TBH786457 TKV786457:TLD786457 TUR786457:TUZ786457 UEN786457:UEV786457 UOJ786457:UOR786457 UYF786457:UYN786457 VIB786457:VIJ786457 VRX786457:VSF786457 WBT786457:WCB786457 WLP786457:WLX786457 WVL786457:WVT786457 D851993:L851993 IZ851993:JH851993 SV851993:TD851993 ACR851993:ACZ851993 AMN851993:AMV851993 AWJ851993:AWR851993 BGF851993:BGN851993 BQB851993:BQJ851993 BZX851993:CAF851993 CJT851993:CKB851993 CTP851993:CTX851993 DDL851993:DDT851993 DNH851993:DNP851993 DXD851993:DXL851993 EGZ851993:EHH851993 EQV851993:ERD851993 FAR851993:FAZ851993 FKN851993:FKV851993 FUJ851993:FUR851993 GEF851993:GEN851993 GOB851993:GOJ851993 GXX851993:GYF851993 HHT851993:HIB851993 HRP851993:HRX851993 IBL851993:IBT851993 ILH851993:ILP851993 IVD851993:IVL851993 JEZ851993:JFH851993 JOV851993:JPD851993 JYR851993:JYZ851993 KIN851993:KIV851993 KSJ851993:KSR851993 LCF851993:LCN851993 LMB851993:LMJ851993 LVX851993:LWF851993 MFT851993:MGB851993 MPP851993:MPX851993 MZL851993:MZT851993 NJH851993:NJP851993 NTD851993:NTL851993 OCZ851993:ODH851993 OMV851993:OND851993 OWR851993:OWZ851993 PGN851993:PGV851993 PQJ851993:PQR851993 QAF851993:QAN851993 QKB851993:QKJ851993 QTX851993:QUF851993 RDT851993:REB851993 RNP851993:RNX851993 RXL851993:RXT851993 SHH851993:SHP851993 SRD851993:SRL851993 TAZ851993:TBH851993 TKV851993:TLD851993 TUR851993:TUZ851993 UEN851993:UEV851993 UOJ851993:UOR851993 UYF851993:UYN851993 VIB851993:VIJ851993 VRX851993:VSF851993 WBT851993:WCB851993 WLP851993:WLX851993 WVL851993:WVT851993 D917529:L917529 IZ917529:JH917529 SV917529:TD917529 ACR917529:ACZ917529 AMN917529:AMV917529 AWJ917529:AWR917529 BGF917529:BGN917529 BQB917529:BQJ917529 BZX917529:CAF917529 CJT917529:CKB917529 CTP917529:CTX917529 DDL917529:DDT917529 DNH917529:DNP917529 DXD917529:DXL917529 EGZ917529:EHH917529 EQV917529:ERD917529 FAR917529:FAZ917529 FKN917529:FKV917529 FUJ917529:FUR917529 GEF917529:GEN917529 GOB917529:GOJ917529 GXX917529:GYF917529 HHT917529:HIB917529 HRP917529:HRX917529 IBL917529:IBT917529 ILH917529:ILP917529 IVD917529:IVL917529 JEZ917529:JFH917529 JOV917529:JPD917529 JYR917529:JYZ917529 KIN917529:KIV917529 KSJ917529:KSR917529 LCF917529:LCN917529 LMB917529:LMJ917529 LVX917529:LWF917529 MFT917529:MGB917529 MPP917529:MPX917529 MZL917529:MZT917529 NJH917529:NJP917529 NTD917529:NTL917529 OCZ917529:ODH917529 OMV917529:OND917529 OWR917529:OWZ917529 PGN917529:PGV917529 PQJ917529:PQR917529 QAF917529:QAN917529 QKB917529:QKJ917529 QTX917529:QUF917529 RDT917529:REB917529 RNP917529:RNX917529 RXL917529:RXT917529 SHH917529:SHP917529 SRD917529:SRL917529 TAZ917529:TBH917529 TKV917529:TLD917529 TUR917529:TUZ917529 UEN917529:UEV917529 UOJ917529:UOR917529 UYF917529:UYN917529 VIB917529:VIJ917529 VRX917529:VSF917529 WBT917529:WCB917529 WLP917529:WLX917529 WVL917529:WVT917529 D983065:L983065 IZ983065:JH983065 SV983065:TD983065 ACR983065:ACZ983065 AMN983065:AMV983065 AWJ983065:AWR983065 BGF983065:BGN983065 BQB983065:BQJ983065 BZX983065:CAF983065 CJT983065:CKB983065 CTP983065:CTX983065 DDL983065:DDT983065 DNH983065:DNP983065 DXD983065:DXL983065 EGZ983065:EHH983065 EQV983065:ERD983065 FAR983065:FAZ983065 FKN983065:FKV983065 FUJ983065:FUR983065 GEF983065:GEN983065 GOB983065:GOJ983065 GXX983065:GYF983065 HHT983065:HIB983065 HRP983065:HRX983065 IBL983065:IBT983065 ILH983065:ILP983065 IVD983065:IVL983065 JEZ983065:JFH983065 JOV983065:JPD983065 JYR983065:JYZ983065 KIN983065:KIV983065 KSJ983065:KSR983065 LCF983065:LCN983065 LMB983065:LMJ983065 LVX983065:LWF983065 MFT983065:MGB983065 MPP983065:MPX983065 MZL983065:MZT983065 NJH983065:NJP983065 NTD983065:NTL983065 OCZ983065:ODH983065 OMV983065:OND983065 OWR983065:OWZ983065 PGN983065:PGV983065 PQJ983065:PQR983065 QAF983065:QAN983065 QKB983065:QKJ983065 QTX983065:QUF983065 RDT983065:REB983065 RNP983065:RNX983065 RXL983065:RXT983065 SHH983065:SHP983065 SRD983065:SRL983065 TAZ983065:TBH983065 TKV983065:TLD983065 TUR983065:TUZ983065 UEN983065:UEV983065 UOJ983065:UOR983065 UYF983065:UYN983065 VIB983065:VIJ983065 VRX983065:VSF983065 WBT983065:WCB983065 WLP983065:WLX983065 WVL983065:WVT983065">
      <formula1>$A$114:$A$114</formula1>
      <formula2>0</formula2>
    </dataValidation>
    <dataValidation type="list" allowBlank="1" showInputMessage="1" showErrorMessage="1" prompt="wybierz PI z listy" sqref="D26:L26 IZ26:JH26 SV26:TD26 ACR26:ACZ26 AMN26:AMV26 AWJ26:AWR26 BGF26:BGN26 BQB26:BQJ26 BZX26:CAF26 CJT26:CKB26 CTP26:CTX26 DDL26:DDT26 DNH26:DNP26 DXD26:DXL26 EGZ26:EHH26 EQV26:ERD26 FAR26:FAZ26 FKN26:FKV26 FUJ26:FUR26 GEF26:GEN26 GOB26:GOJ26 GXX26:GYF26 HHT26:HIB26 HRP26:HRX26 IBL26:IBT26 ILH26:ILP26 IVD26:IVL26 JEZ26:JFH26 JOV26:JPD26 JYR26:JYZ26 KIN26:KIV26 KSJ26:KSR26 LCF26:LCN26 LMB26:LMJ26 LVX26:LWF26 MFT26:MGB26 MPP26:MPX26 MZL26:MZT26 NJH26:NJP26 NTD26:NTL26 OCZ26:ODH26 OMV26:OND26 OWR26:OWZ26 PGN26:PGV26 PQJ26:PQR26 QAF26:QAN26 QKB26:QKJ26 QTX26:QUF26 RDT26:REB26 RNP26:RNX26 RXL26:RXT26 SHH26:SHP26 SRD26:SRL26 TAZ26:TBH26 TKV26:TLD26 TUR26:TUZ26 UEN26:UEV26 UOJ26:UOR26 UYF26:UYN26 VIB26:VIJ26 VRX26:VSF26 WBT26:WCB26 WLP26:WLX26 WVL26:WVT26 D65562:L65562 IZ65562:JH65562 SV65562:TD65562 ACR65562:ACZ65562 AMN65562:AMV65562 AWJ65562:AWR65562 BGF65562:BGN65562 BQB65562:BQJ65562 BZX65562:CAF65562 CJT65562:CKB65562 CTP65562:CTX65562 DDL65562:DDT65562 DNH65562:DNP65562 DXD65562:DXL65562 EGZ65562:EHH65562 EQV65562:ERD65562 FAR65562:FAZ65562 FKN65562:FKV65562 FUJ65562:FUR65562 GEF65562:GEN65562 GOB65562:GOJ65562 GXX65562:GYF65562 HHT65562:HIB65562 HRP65562:HRX65562 IBL65562:IBT65562 ILH65562:ILP65562 IVD65562:IVL65562 JEZ65562:JFH65562 JOV65562:JPD65562 JYR65562:JYZ65562 KIN65562:KIV65562 KSJ65562:KSR65562 LCF65562:LCN65562 LMB65562:LMJ65562 LVX65562:LWF65562 MFT65562:MGB65562 MPP65562:MPX65562 MZL65562:MZT65562 NJH65562:NJP65562 NTD65562:NTL65562 OCZ65562:ODH65562 OMV65562:OND65562 OWR65562:OWZ65562 PGN65562:PGV65562 PQJ65562:PQR65562 QAF65562:QAN65562 QKB65562:QKJ65562 QTX65562:QUF65562 RDT65562:REB65562 RNP65562:RNX65562 RXL65562:RXT65562 SHH65562:SHP65562 SRD65562:SRL65562 TAZ65562:TBH65562 TKV65562:TLD65562 TUR65562:TUZ65562 UEN65562:UEV65562 UOJ65562:UOR65562 UYF65562:UYN65562 VIB65562:VIJ65562 VRX65562:VSF65562 WBT65562:WCB65562 WLP65562:WLX65562 WVL65562:WVT65562 D131098:L131098 IZ131098:JH131098 SV131098:TD131098 ACR131098:ACZ131098 AMN131098:AMV131098 AWJ131098:AWR131098 BGF131098:BGN131098 BQB131098:BQJ131098 BZX131098:CAF131098 CJT131098:CKB131098 CTP131098:CTX131098 DDL131098:DDT131098 DNH131098:DNP131098 DXD131098:DXL131098 EGZ131098:EHH131098 EQV131098:ERD131098 FAR131098:FAZ131098 FKN131098:FKV131098 FUJ131098:FUR131098 GEF131098:GEN131098 GOB131098:GOJ131098 GXX131098:GYF131098 HHT131098:HIB131098 HRP131098:HRX131098 IBL131098:IBT131098 ILH131098:ILP131098 IVD131098:IVL131098 JEZ131098:JFH131098 JOV131098:JPD131098 JYR131098:JYZ131098 KIN131098:KIV131098 KSJ131098:KSR131098 LCF131098:LCN131098 LMB131098:LMJ131098 LVX131098:LWF131098 MFT131098:MGB131098 MPP131098:MPX131098 MZL131098:MZT131098 NJH131098:NJP131098 NTD131098:NTL131098 OCZ131098:ODH131098 OMV131098:OND131098 OWR131098:OWZ131098 PGN131098:PGV131098 PQJ131098:PQR131098 QAF131098:QAN131098 QKB131098:QKJ131098 QTX131098:QUF131098 RDT131098:REB131098 RNP131098:RNX131098 RXL131098:RXT131098 SHH131098:SHP131098 SRD131098:SRL131098 TAZ131098:TBH131098 TKV131098:TLD131098 TUR131098:TUZ131098 UEN131098:UEV131098 UOJ131098:UOR131098 UYF131098:UYN131098 VIB131098:VIJ131098 VRX131098:VSF131098 WBT131098:WCB131098 WLP131098:WLX131098 WVL131098:WVT131098 D196634:L196634 IZ196634:JH196634 SV196634:TD196634 ACR196634:ACZ196634 AMN196634:AMV196634 AWJ196634:AWR196634 BGF196634:BGN196634 BQB196634:BQJ196634 BZX196634:CAF196634 CJT196634:CKB196634 CTP196634:CTX196634 DDL196634:DDT196634 DNH196634:DNP196634 DXD196634:DXL196634 EGZ196634:EHH196634 EQV196634:ERD196634 FAR196634:FAZ196634 FKN196634:FKV196634 FUJ196634:FUR196634 GEF196634:GEN196634 GOB196634:GOJ196634 GXX196634:GYF196634 HHT196634:HIB196634 HRP196634:HRX196634 IBL196634:IBT196634 ILH196634:ILP196634 IVD196634:IVL196634 JEZ196634:JFH196634 JOV196634:JPD196634 JYR196634:JYZ196634 KIN196634:KIV196634 KSJ196634:KSR196634 LCF196634:LCN196634 LMB196634:LMJ196634 LVX196634:LWF196634 MFT196634:MGB196634 MPP196634:MPX196634 MZL196634:MZT196634 NJH196634:NJP196634 NTD196634:NTL196634 OCZ196634:ODH196634 OMV196634:OND196634 OWR196634:OWZ196634 PGN196634:PGV196634 PQJ196634:PQR196634 QAF196634:QAN196634 QKB196634:QKJ196634 QTX196634:QUF196634 RDT196634:REB196634 RNP196634:RNX196634 RXL196634:RXT196634 SHH196634:SHP196634 SRD196634:SRL196634 TAZ196634:TBH196634 TKV196634:TLD196634 TUR196634:TUZ196634 UEN196634:UEV196634 UOJ196634:UOR196634 UYF196634:UYN196634 VIB196634:VIJ196634 VRX196634:VSF196634 WBT196634:WCB196634 WLP196634:WLX196634 WVL196634:WVT196634 D262170:L262170 IZ262170:JH262170 SV262170:TD262170 ACR262170:ACZ262170 AMN262170:AMV262170 AWJ262170:AWR262170 BGF262170:BGN262170 BQB262170:BQJ262170 BZX262170:CAF262170 CJT262170:CKB262170 CTP262170:CTX262170 DDL262170:DDT262170 DNH262170:DNP262170 DXD262170:DXL262170 EGZ262170:EHH262170 EQV262170:ERD262170 FAR262170:FAZ262170 FKN262170:FKV262170 FUJ262170:FUR262170 GEF262170:GEN262170 GOB262170:GOJ262170 GXX262170:GYF262170 HHT262170:HIB262170 HRP262170:HRX262170 IBL262170:IBT262170 ILH262170:ILP262170 IVD262170:IVL262170 JEZ262170:JFH262170 JOV262170:JPD262170 JYR262170:JYZ262170 KIN262170:KIV262170 KSJ262170:KSR262170 LCF262170:LCN262170 LMB262170:LMJ262170 LVX262170:LWF262170 MFT262170:MGB262170 MPP262170:MPX262170 MZL262170:MZT262170 NJH262170:NJP262170 NTD262170:NTL262170 OCZ262170:ODH262170 OMV262170:OND262170 OWR262170:OWZ262170 PGN262170:PGV262170 PQJ262170:PQR262170 QAF262170:QAN262170 QKB262170:QKJ262170 QTX262170:QUF262170 RDT262170:REB262170 RNP262170:RNX262170 RXL262170:RXT262170 SHH262170:SHP262170 SRD262170:SRL262170 TAZ262170:TBH262170 TKV262170:TLD262170 TUR262170:TUZ262170 UEN262170:UEV262170 UOJ262170:UOR262170 UYF262170:UYN262170 VIB262170:VIJ262170 VRX262170:VSF262170 WBT262170:WCB262170 WLP262170:WLX262170 WVL262170:WVT262170 D327706:L327706 IZ327706:JH327706 SV327706:TD327706 ACR327706:ACZ327706 AMN327706:AMV327706 AWJ327706:AWR327706 BGF327706:BGN327706 BQB327706:BQJ327706 BZX327706:CAF327706 CJT327706:CKB327706 CTP327706:CTX327706 DDL327706:DDT327706 DNH327706:DNP327706 DXD327706:DXL327706 EGZ327706:EHH327706 EQV327706:ERD327706 FAR327706:FAZ327706 FKN327706:FKV327706 FUJ327706:FUR327706 GEF327706:GEN327706 GOB327706:GOJ327706 GXX327706:GYF327706 HHT327706:HIB327706 HRP327706:HRX327706 IBL327706:IBT327706 ILH327706:ILP327706 IVD327706:IVL327706 JEZ327706:JFH327706 JOV327706:JPD327706 JYR327706:JYZ327706 KIN327706:KIV327706 KSJ327706:KSR327706 LCF327706:LCN327706 LMB327706:LMJ327706 LVX327706:LWF327706 MFT327706:MGB327706 MPP327706:MPX327706 MZL327706:MZT327706 NJH327706:NJP327706 NTD327706:NTL327706 OCZ327706:ODH327706 OMV327706:OND327706 OWR327706:OWZ327706 PGN327706:PGV327706 PQJ327706:PQR327706 QAF327706:QAN327706 QKB327706:QKJ327706 QTX327706:QUF327706 RDT327706:REB327706 RNP327706:RNX327706 RXL327706:RXT327706 SHH327706:SHP327706 SRD327706:SRL327706 TAZ327706:TBH327706 TKV327706:TLD327706 TUR327706:TUZ327706 UEN327706:UEV327706 UOJ327706:UOR327706 UYF327706:UYN327706 VIB327706:VIJ327706 VRX327706:VSF327706 WBT327706:WCB327706 WLP327706:WLX327706 WVL327706:WVT327706 D393242:L393242 IZ393242:JH393242 SV393242:TD393242 ACR393242:ACZ393242 AMN393242:AMV393242 AWJ393242:AWR393242 BGF393242:BGN393242 BQB393242:BQJ393242 BZX393242:CAF393242 CJT393242:CKB393242 CTP393242:CTX393242 DDL393242:DDT393242 DNH393242:DNP393242 DXD393242:DXL393242 EGZ393242:EHH393242 EQV393242:ERD393242 FAR393242:FAZ393242 FKN393242:FKV393242 FUJ393242:FUR393242 GEF393242:GEN393242 GOB393242:GOJ393242 GXX393242:GYF393242 HHT393242:HIB393242 HRP393242:HRX393242 IBL393242:IBT393242 ILH393242:ILP393242 IVD393242:IVL393242 JEZ393242:JFH393242 JOV393242:JPD393242 JYR393242:JYZ393242 KIN393242:KIV393242 KSJ393242:KSR393242 LCF393242:LCN393242 LMB393242:LMJ393242 LVX393242:LWF393242 MFT393242:MGB393242 MPP393242:MPX393242 MZL393242:MZT393242 NJH393242:NJP393242 NTD393242:NTL393242 OCZ393242:ODH393242 OMV393242:OND393242 OWR393242:OWZ393242 PGN393242:PGV393242 PQJ393242:PQR393242 QAF393242:QAN393242 QKB393242:QKJ393242 QTX393242:QUF393242 RDT393242:REB393242 RNP393242:RNX393242 RXL393242:RXT393242 SHH393242:SHP393242 SRD393242:SRL393242 TAZ393242:TBH393242 TKV393242:TLD393242 TUR393242:TUZ393242 UEN393242:UEV393242 UOJ393242:UOR393242 UYF393242:UYN393242 VIB393242:VIJ393242 VRX393242:VSF393242 WBT393242:WCB393242 WLP393242:WLX393242 WVL393242:WVT393242 D458778:L458778 IZ458778:JH458778 SV458778:TD458778 ACR458778:ACZ458778 AMN458778:AMV458778 AWJ458778:AWR458778 BGF458778:BGN458778 BQB458778:BQJ458778 BZX458778:CAF458778 CJT458778:CKB458778 CTP458778:CTX458778 DDL458778:DDT458778 DNH458778:DNP458778 DXD458778:DXL458778 EGZ458778:EHH458778 EQV458778:ERD458778 FAR458778:FAZ458778 FKN458778:FKV458778 FUJ458778:FUR458778 GEF458778:GEN458778 GOB458778:GOJ458778 GXX458778:GYF458778 HHT458778:HIB458778 HRP458778:HRX458778 IBL458778:IBT458778 ILH458778:ILP458778 IVD458778:IVL458778 JEZ458778:JFH458778 JOV458778:JPD458778 JYR458778:JYZ458778 KIN458778:KIV458778 KSJ458778:KSR458778 LCF458778:LCN458778 LMB458778:LMJ458778 LVX458778:LWF458778 MFT458778:MGB458778 MPP458778:MPX458778 MZL458778:MZT458778 NJH458778:NJP458778 NTD458778:NTL458778 OCZ458778:ODH458778 OMV458778:OND458778 OWR458778:OWZ458778 PGN458778:PGV458778 PQJ458778:PQR458778 QAF458778:QAN458778 QKB458778:QKJ458778 QTX458778:QUF458778 RDT458778:REB458778 RNP458778:RNX458778 RXL458778:RXT458778 SHH458778:SHP458778 SRD458778:SRL458778 TAZ458778:TBH458778 TKV458778:TLD458778 TUR458778:TUZ458778 UEN458778:UEV458778 UOJ458778:UOR458778 UYF458778:UYN458778 VIB458778:VIJ458778 VRX458778:VSF458778 WBT458778:WCB458778 WLP458778:WLX458778 WVL458778:WVT458778 D524314:L524314 IZ524314:JH524314 SV524314:TD524314 ACR524314:ACZ524314 AMN524314:AMV524314 AWJ524314:AWR524314 BGF524314:BGN524314 BQB524314:BQJ524314 BZX524314:CAF524314 CJT524314:CKB524314 CTP524314:CTX524314 DDL524314:DDT524314 DNH524314:DNP524314 DXD524314:DXL524314 EGZ524314:EHH524314 EQV524314:ERD524314 FAR524314:FAZ524314 FKN524314:FKV524314 FUJ524314:FUR524314 GEF524314:GEN524314 GOB524314:GOJ524314 GXX524314:GYF524314 HHT524314:HIB524314 HRP524314:HRX524314 IBL524314:IBT524314 ILH524314:ILP524314 IVD524314:IVL524314 JEZ524314:JFH524314 JOV524314:JPD524314 JYR524314:JYZ524314 KIN524314:KIV524314 KSJ524314:KSR524314 LCF524314:LCN524314 LMB524314:LMJ524314 LVX524314:LWF524314 MFT524314:MGB524314 MPP524314:MPX524314 MZL524314:MZT524314 NJH524314:NJP524314 NTD524314:NTL524314 OCZ524314:ODH524314 OMV524314:OND524314 OWR524314:OWZ524314 PGN524314:PGV524314 PQJ524314:PQR524314 QAF524314:QAN524314 QKB524314:QKJ524314 QTX524314:QUF524314 RDT524314:REB524314 RNP524314:RNX524314 RXL524314:RXT524314 SHH524314:SHP524314 SRD524314:SRL524314 TAZ524314:TBH524314 TKV524314:TLD524314 TUR524314:TUZ524314 UEN524314:UEV524314 UOJ524314:UOR524314 UYF524314:UYN524314 VIB524314:VIJ524314 VRX524314:VSF524314 WBT524314:WCB524314 WLP524314:WLX524314 WVL524314:WVT524314 D589850:L589850 IZ589850:JH589850 SV589850:TD589850 ACR589850:ACZ589850 AMN589850:AMV589850 AWJ589850:AWR589850 BGF589850:BGN589850 BQB589850:BQJ589850 BZX589850:CAF589850 CJT589850:CKB589850 CTP589850:CTX589850 DDL589850:DDT589850 DNH589850:DNP589850 DXD589850:DXL589850 EGZ589850:EHH589850 EQV589850:ERD589850 FAR589850:FAZ589850 FKN589850:FKV589850 FUJ589850:FUR589850 GEF589850:GEN589850 GOB589850:GOJ589850 GXX589850:GYF589850 HHT589850:HIB589850 HRP589850:HRX589850 IBL589850:IBT589850 ILH589850:ILP589850 IVD589850:IVL589850 JEZ589850:JFH589850 JOV589850:JPD589850 JYR589850:JYZ589850 KIN589850:KIV589850 KSJ589850:KSR589850 LCF589850:LCN589850 LMB589850:LMJ589850 LVX589850:LWF589850 MFT589850:MGB589850 MPP589850:MPX589850 MZL589850:MZT589850 NJH589850:NJP589850 NTD589850:NTL589850 OCZ589850:ODH589850 OMV589850:OND589850 OWR589850:OWZ589850 PGN589850:PGV589850 PQJ589850:PQR589850 QAF589850:QAN589850 QKB589850:QKJ589850 QTX589850:QUF589850 RDT589850:REB589850 RNP589850:RNX589850 RXL589850:RXT589850 SHH589850:SHP589850 SRD589850:SRL589850 TAZ589850:TBH589850 TKV589850:TLD589850 TUR589850:TUZ589850 UEN589850:UEV589850 UOJ589850:UOR589850 UYF589850:UYN589850 VIB589850:VIJ589850 VRX589850:VSF589850 WBT589850:WCB589850 WLP589850:WLX589850 WVL589850:WVT589850 D655386:L655386 IZ655386:JH655386 SV655386:TD655386 ACR655386:ACZ655386 AMN655386:AMV655386 AWJ655386:AWR655386 BGF655386:BGN655386 BQB655386:BQJ655386 BZX655386:CAF655386 CJT655386:CKB655386 CTP655386:CTX655386 DDL655386:DDT655386 DNH655386:DNP655386 DXD655386:DXL655386 EGZ655386:EHH655386 EQV655386:ERD655386 FAR655386:FAZ655386 FKN655386:FKV655386 FUJ655386:FUR655386 GEF655386:GEN655386 GOB655386:GOJ655386 GXX655386:GYF655386 HHT655386:HIB655386 HRP655386:HRX655386 IBL655386:IBT655386 ILH655386:ILP655386 IVD655386:IVL655386 JEZ655386:JFH655386 JOV655386:JPD655386 JYR655386:JYZ655386 KIN655386:KIV655386 KSJ655386:KSR655386 LCF655386:LCN655386 LMB655386:LMJ655386 LVX655386:LWF655386 MFT655386:MGB655386 MPP655386:MPX655386 MZL655386:MZT655386 NJH655386:NJP655386 NTD655386:NTL655386 OCZ655386:ODH655386 OMV655386:OND655386 OWR655386:OWZ655386 PGN655386:PGV655386 PQJ655386:PQR655386 QAF655386:QAN655386 QKB655386:QKJ655386 QTX655386:QUF655386 RDT655386:REB655386 RNP655386:RNX655386 RXL655386:RXT655386 SHH655386:SHP655386 SRD655386:SRL655386 TAZ655386:TBH655386 TKV655386:TLD655386 TUR655386:TUZ655386 UEN655386:UEV655386 UOJ655386:UOR655386 UYF655386:UYN655386 VIB655386:VIJ655386 VRX655386:VSF655386 WBT655386:WCB655386 WLP655386:WLX655386 WVL655386:WVT655386 D720922:L720922 IZ720922:JH720922 SV720922:TD720922 ACR720922:ACZ720922 AMN720922:AMV720922 AWJ720922:AWR720922 BGF720922:BGN720922 BQB720922:BQJ720922 BZX720922:CAF720922 CJT720922:CKB720922 CTP720922:CTX720922 DDL720922:DDT720922 DNH720922:DNP720922 DXD720922:DXL720922 EGZ720922:EHH720922 EQV720922:ERD720922 FAR720922:FAZ720922 FKN720922:FKV720922 FUJ720922:FUR720922 GEF720922:GEN720922 GOB720922:GOJ720922 GXX720922:GYF720922 HHT720922:HIB720922 HRP720922:HRX720922 IBL720922:IBT720922 ILH720922:ILP720922 IVD720922:IVL720922 JEZ720922:JFH720922 JOV720922:JPD720922 JYR720922:JYZ720922 KIN720922:KIV720922 KSJ720922:KSR720922 LCF720922:LCN720922 LMB720922:LMJ720922 LVX720922:LWF720922 MFT720922:MGB720922 MPP720922:MPX720922 MZL720922:MZT720922 NJH720922:NJP720922 NTD720922:NTL720922 OCZ720922:ODH720922 OMV720922:OND720922 OWR720922:OWZ720922 PGN720922:PGV720922 PQJ720922:PQR720922 QAF720922:QAN720922 QKB720922:QKJ720922 QTX720922:QUF720922 RDT720922:REB720922 RNP720922:RNX720922 RXL720922:RXT720922 SHH720922:SHP720922 SRD720922:SRL720922 TAZ720922:TBH720922 TKV720922:TLD720922 TUR720922:TUZ720922 UEN720922:UEV720922 UOJ720922:UOR720922 UYF720922:UYN720922 VIB720922:VIJ720922 VRX720922:VSF720922 WBT720922:WCB720922 WLP720922:WLX720922 WVL720922:WVT720922 D786458:L786458 IZ786458:JH786458 SV786458:TD786458 ACR786458:ACZ786458 AMN786458:AMV786458 AWJ786458:AWR786458 BGF786458:BGN786458 BQB786458:BQJ786458 BZX786458:CAF786458 CJT786458:CKB786458 CTP786458:CTX786458 DDL786458:DDT786458 DNH786458:DNP786458 DXD786458:DXL786458 EGZ786458:EHH786458 EQV786458:ERD786458 FAR786458:FAZ786458 FKN786458:FKV786458 FUJ786458:FUR786458 GEF786458:GEN786458 GOB786458:GOJ786458 GXX786458:GYF786458 HHT786458:HIB786458 HRP786458:HRX786458 IBL786458:IBT786458 ILH786458:ILP786458 IVD786458:IVL786458 JEZ786458:JFH786458 JOV786458:JPD786458 JYR786458:JYZ786458 KIN786458:KIV786458 KSJ786458:KSR786458 LCF786458:LCN786458 LMB786458:LMJ786458 LVX786458:LWF786458 MFT786458:MGB786458 MPP786458:MPX786458 MZL786458:MZT786458 NJH786458:NJP786458 NTD786458:NTL786458 OCZ786458:ODH786458 OMV786458:OND786458 OWR786458:OWZ786458 PGN786458:PGV786458 PQJ786458:PQR786458 QAF786458:QAN786458 QKB786458:QKJ786458 QTX786458:QUF786458 RDT786458:REB786458 RNP786458:RNX786458 RXL786458:RXT786458 SHH786458:SHP786458 SRD786458:SRL786458 TAZ786458:TBH786458 TKV786458:TLD786458 TUR786458:TUZ786458 UEN786458:UEV786458 UOJ786458:UOR786458 UYF786458:UYN786458 VIB786458:VIJ786458 VRX786458:VSF786458 WBT786458:WCB786458 WLP786458:WLX786458 WVL786458:WVT786458 D851994:L851994 IZ851994:JH851994 SV851994:TD851994 ACR851994:ACZ851994 AMN851994:AMV851994 AWJ851994:AWR851994 BGF851994:BGN851994 BQB851994:BQJ851994 BZX851994:CAF851994 CJT851994:CKB851994 CTP851994:CTX851994 DDL851994:DDT851994 DNH851994:DNP851994 DXD851994:DXL851994 EGZ851994:EHH851994 EQV851994:ERD851994 FAR851994:FAZ851994 FKN851994:FKV851994 FUJ851994:FUR851994 GEF851994:GEN851994 GOB851994:GOJ851994 GXX851994:GYF851994 HHT851994:HIB851994 HRP851994:HRX851994 IBL851994:IBT851994 ILH851994:ILP851994 IVD851994:IVL851994 JEZ851994:JFH851994 JOV851994:JPD851994 JYR851994:JYZ851994 KIN851994:KIV851994 KSJ851994:KSR851994 LCF851994:LCN851994 LMB851994:LMJ851994 LVX851994:LWF851994 MFT851994:MGB851994 MPP851994:MPX851994 MZL851994:MZT851994 NJH851994:NJP851994 NTD851994:NTL851994 OCZ851994:ODH851994 OMV851994:OND851994 OWR851994:OWZ851994 PGN851994:PGV851994 PQJ851994:PQR851994 QAF851994:QAN851994 QKB851994:QKJ851994 QTX851994:QUF851994 RDT851994:REB851994 RNP851994:RNX851994 RXL851994:RXT851994 SHH851994:SHP851994 SRD851994:SRL851994 TAZ851994:TBH851994 TKV851994:TLD851994 TUR851994:TUZ851994 UEN851994:UEV851994 UOJ851994:UOR851994 UYF851994:UYN851994 VIB851994:VIJ851994 VRX851994:VSF851994 WBT851994:WCB851994 WLP851994:WLX851994 WVL851994:WVT851994 D917530:L917530 IZ917530:JH917530 SV917530:TD917530 ACR917530:ACZ917530 AMN917530:AMV917530 AWJ917530:AWR917530 BGF917530:BGN917530 BQB917530:BQJ917530 BZX917530:CAF917530 CJT917530:CKB917530 CTP917530:CTX917530 DDL917530:DDT917530 DNH917530:DNP917530 DXD917530:DXL917530 EGZ917530:EHH917530 EQV917530:ERD917530 FAR917530:FAZ917530 FKN917530:FKV917530 FUJ917530:FUR917530 GEF917530:GEN917530 GOB917530:GOJ917530 GXX917530:GYF917530 HHT917530:HIB917530 HRP917530:HRX917530 IBL917530:IBT917530 ILH917530:ILP917530 IVD917530:IVL917530 JEZ917530:JFH917530 JOV917530:JPD917530 JYR917530:JYZ917530 KIN917530:KIV917530 KSJ917530:KSR917530 LCF917530:LCN917530 LMB917530:LMJ917530 LVX917530:LWF917530 MFT917530:MGB917530 MPP917530:MPX917530 MZL917530:MZT917530 NJH917530:NJP917530 NTD917530:NTL917530 OCZ917530:ODH917530 OMV917530:OND917530 OWR917530:OWZ917530 PGN917530:PGV917530 PQJ917530:PQR917530 QAF917530:QAN917530 QKB917530:QKJ917530 QTX917530:QUF917530 RDT917530:REB917530 RNP917530:RNX917530 RXL917530:RXT917530 SHH917530:SHP917530 SRD917530:SRL917530 TAZ917530:TBH917530 TKV917530:TLD917530 TUR917530:TUZ917530 UEN917530:UEV917530 UOJ917530:UOR917530 UYF917530:UYN917530 VIB917530:VIJ917530 VRX917530:VSF917530 WBT917530:WCB917530 WLP917530:WLX917530 WVL917530:WVT917530 D983066:L983066 IZ983066:JH983066 SV983066:TD983066 ACR983066:ACZ983066 AMN983066:AMV983066 AWJ983066:AWR983066 BGF983066:BGN983066 BQB983066:BQJ983066 BZX983066:CAF983066 CJT983066:CKB983066 CTP983066:CTX983066 DDL983066:DDT983066 DNH983066:DNP983066 DXD983066:DXL983066 EGZ983066:EHH983066 EQV983066:ERD983066 FAR983066:FAZ983066 FKN983066:FKV983066 FUJ983066:FUR983066 GEF983066:GEN983066 GOB983066:GOJ983066 GXX983066:GYF983066 HHT983066:HIB983066 HRP983066:HRX983066 IBL983066:IBT983066 ILH983066:ILP983066 IVD983066:IVL983066 JEZ983066:JFH983066 JOV983066:JPD983066 JYR983066:JYZ983066 KIN983066:KIV983066 KSJ983066:KSR983066 LCF983066:LCN983066 LMB983066:LMJ983066 LVX983066:LWF983066 MFT983066:MGB983066 MPP983066:MPX983066 MZL983066:MZT983066 NJH983066:NJP983066 NTD983066:NTL983066 OCZ983066:ODH983066 OMV983066:OND983066 OWR983066:OWZ983066 PGN983066:PGV983066 PQJ983066:PQR983066 QAF983066:QAN983066 QKB983066:QKJ983066 QTX983066:QUF983066 RDT983066:REB983066 RNP983066:RNX983066 RXL983066:RXT983066 SHH983066:SHP983066 SRD983066:SRL983066 TAZ983066:TBH983066 TKV983066:TLD983066 TUR983066:TUZ983066 UEN983066:UEV983066 UOJ983066:UOR983066 UYF983066:UYN983066 VIB983066:VIJ983066 VRX983066:VSF983066 WBT983066:WCB983066 WLP983066:WLX983066 WVL983066:WVT983066">
      <formula1>$A$117:$A$118</formula1>
      <formula2>0</formula2>
    </dataValidation>
  </dataValidations>
  <printOptions horizontalCentered="1"/>
  <pageMargins left="0.25" right="0.25" top="0.75" bottom="0.75" header="0.3" footer="0.3"/>
  <pageSetup paperSize="9" scale="54" firstPageNumber="0" fitToHeight="0" orientation="landscape" horizontalDpi="4294967294" r:id="rId1"/>
  <headerFooter alignWithMargins="0">
    <oddHeader>&amp;CZałącznik 1</oddHeader>
  </headerFooter>
  <rowBreaks count="3" manualBreakCount="3">
    <brk id="36" max="11" man="1"/>
    <brk id="53" max="11" man="1"/>
    <brk id="68" max="16383" man="1"/>
  </rowBreaks>
  <colBreaks count="1" manualBreakCount="1">
    <brk id="12"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zoomScale="85" zoomScaleNormal="100" zoomScaleSheetLayoutView="85" workbookViewId="0">
      <selection activeCell="C3" sqref="C3:E3"/>
    </sheetView>
  </sheetViews>
  <sheetFormatPr defaultColWidth="9.140625" defaultRowHeight="12.75" x14ac:dyDescent="0.2"/>
  <cols>
    <col min="1" max="1" width="5.140625" style="52"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420" t="s">
        <v>1553</v>
      </c>
      <c r="B1" s="421"/>
      <c r="C1" s="422"/>
      <c r="D1" s="422"/>
      <c r="E1" s="423"/>
    </row>
    <row r="2" spans="1:5" ht="94.5" customHeight="1" x14ac:dyDescent="0.2">
      <c r="A2" s="424">
        <v>1</v>
      </c>
      <c r="B2" s="38" t="s">
        <v>1554</v>
      </c>
      <c r="C2" s="425" t="s">
        <v>2426</v>
      </c>
      <c r="D2" s="426"/>
      <c r="E2" s="427"/>
    </row>
    <row r="3" spans="1:5" ht="40.5" customHeight="1" thickBot="1" x14ac:dyDescent="0.25">
      <c r="A3" s="424"/>
      <c r="B3" s="38" t="s">
        <v>1555</v>
      </c>
      <c r="C3" s="428" t="s">
        <v>1556</v>
      </c>
      <c r="D3" s="429"/>
      <c r="E3" s="430"/>
    </row>
    <row r="4" spans="1:5" ht="15" customHeight="1" thickBot="1" x14ac:dyDescent="0.25">
      <c r="A4" s="431"/>
      <c r="B4" s="431"/>
      <c r="C4" s="432"/>
      <c r="D4" s="432"/>
      <c r="E4" s="432"/>
    </row>
    <row r="5" spans="1:5" ht="24.95" customHeight="1" thickBot="1" x14ac:dyDescent="0.25">
      <c r="A5" s="39">
        <v>2</v>
      </c>
      <c r="B5" s="433" t="s">
        <v>1557</v>
      </c>
      <c r="C5" s="434"/>
      <c r="D5" s="434"/>
      <c r="E5" s="435"/>
    </row>
    <row r="6" spans="1:5" ht="60.75" customHeight="1" x14ac:dyDescent="0.2">
      <c r="A6" s="40" t="s">
        <v>13</v>
      </c>
      <c r="B6" s="41" t="s">
        <v>1558</v>
      </c>
      <c r="C6" s="41" t="s">
        <v>1559</v>
      </c>
      <c r="D6" s="41" t="s">
        <v>1560</v>
      </c>
      <c r="E6" s="42" t="s">
        <v>1561</v>
      </c>
    </row>
    <row r="7" spans="1:5" ht="106.5" customHeight="1" x14ac:dyDescent="0.2">
      <c r="A7" s="43">
        <v>1</v>
      </c>
      <c r="B7" s="44" t="s">
        <v>1562</v>
      </c>
      <c r="C7" s="45" t="s">
        <v>1563</v>
      </c>
      <c r="D7" s="46" t="s">
        <v>1564</v>
      </c>
      <c r="E7" s="47" t="s">
        <v>1565</v>
      </c>
    </row>
    <row r="8" spans="1:5" ht="15" customHeight="1" thickBot="1" x14ac:dyDescent="0.25">
      <c r="A8" s="436"/>
      <c r="B8" s="436"/>
      <c r="C8" s="436"/>
      <c r="D8" s="436"/>
      <c r="E8" s="436"/>
    </row>
    <row r="9" spans="1:5" ht="24.95" customHeight="1" thickBot="1" x14ac:dyDescent="0.25">
      <c r="A9" s="39">
        <v>3</v>
      </c>
      <c r="B9" s="433" t="s">
        <v>1566</v>
      </c>
      <c r="C9" s="434"/>
      <c r="D9" s="434"/>
      <c r="E9" s="435"/>
    </row>
    <row r="10" spans="1:5" ht="30" customHeight="1" x14ac:dyDescent="0.2">
      <c r="A10" s="48" t="s">
        <v>13</v>
      </c>
      <c r="B10" s="437" t="s">
        <v>1559</v>
      </c>
      <c r="C10" s="438"/>
      <c r="D10" s="41" t="s">
        <v>1560</v>
      </c>
      <c r="E10" s="49" t="s">
        <v>1567</v>
      </c>
    </row>
    <row r="11" spans="1:5" ht="56.25" customHeight="1" x14ac:dyDescent="0.2">
      <c r="A11" s="43">
        <v>1</v>
      </c>
      <c r="B11" s="417" t="s">
        <v>1568</v>
      </c>
      <c r="C11" s="418"/>
      <c r="D11" s="46" t="s">
        <v>1569</v>
      </c>
      <c r="E11" s="47" t="s">
        <v>1570</v>
      </c>
    </row>
    <row r="12" spans="1:5" ht="68.25" customHeight="1" x14ac:dyDescent="0.2">
      <c r="A12" s="43">
        <v>2</v>
      </c>
      <c r="B12" s="417" t="s">
        <v>1571</v>
      </c>
      <c r="C12" s="418"/>
      <c r="D12" s="46" t="s">
        <v>1572</v>
      </c>
      <c r="E12" s="47" t="s">
        <v>1573</v>
      </c>
    </row>
    <row r="13" spans="1:5" ht="74.25" customHeight="1" x14ac:dyDescent="0.2">
      <c r="A13" s="43">
        <v>3</v>
      </c>
      <c r="B13" s="417" t="s">
        <v>1574</v>
      </c>
      <c r="C13" s="418"/>
      <c r="D13" s="46" t="s">
        <v>1575</v>
      </c>
      <c r="E13" s="47" t="s">
        <v>1576</v>
      </c>
    </row>
    <row r="14" spans="1:5" ht="74.25" customHeight="1" x14ac:dyDescent="0.2">
      <c r="A14" s="43">
        <v>4</v>
      </c>
      <c r="B14" s="417" t="s">
        <v>1577</v>
      </c>
      <c r="C14" s="418"/>
      <c r="D14" s="46" t="s">
        <v>1578</v>
      </c>
      <c r="E14" s="47" t="s">
        <v>1579</v>
      </c>
    </row>
    <row r="15" spans="1:5" ht="156.75" customHeight="1" x14ac:dyDescent="0.2">
      <c r="A15" s="43">
        <v>5</v>
      </c>
      <c r="B15" s="417" t="s">
        <v>1580</v>
      </c>
      <c r="C15" s="418"/>
      <c r="D15" s="46" t="s">
        <v>1581</v>
      </c>
      <c r="E15" s="47" t="s">
        <v>1582</v>
      </c>
    </row>
    <row r="16" spans="1:5" ht="164.25" customHeight="1" x14ac:dyDescent="0.2">
      <c r="A16" s="43">
        <v>6</v>
      </c>
      <c r="B16" s="417" t="s">
        <v>1583</v>
      </c>
      <c r="C16" s="418"/>
      <c r="D16" s="46" t="s">
        <v>1584</v>
      </c>
      <c r="E16" s="47" t="s">
        <v>1585</v>
      </c>
    </row>
    <row r="17" spans="1:5" ht="120.75" customHeight="1" x14ac:dyDescent="0.2">
      <c r="A17" s="43">
        <v>7</v>
      </c>
      <c r="B17" s="417" t="s">
        <v>1586</v>
      </c>
      <c r="C17" s="418"/>
      <c r="D17" s="46" t="s">
        <v>1587</v>
      </c>
      <c r="E17" s="47" t="s">
        <v>1588</v>
      </c>
    </row>
    <row r="18" spans="1:5" ht="66.75" customHeight="1" x14ac:dyDescent="0.2">
      <c r="A18" s="43">
        <v>8</v>
      </c>
      <c r="B18" s="417" t="s">
        <v>1589</v>
      </c>
      <c r="C18" s="418"/>
      <c r="D18" s="46" t="s">
        <v>1590</v>
      </c>
      <c r="E18" s="47" t="s">
        <v>1591</v>
      </c>
    </row>
    <row r="19" spans="1:5" ht="87.75" customHeight="1" x14ac:dyDescent="0.2">
      <c r="A19" s="43">
        <v>9</v>
      </c>
      <c r="B19" s="417" t="s">
        <v>1592</v>
      </c>
      <c r="C19" s="418"/>
      <c r="D19" s="46" t="s">
        <v>1593</v>
      </c>
      <c r="E19" s="47" t="s">
        <v>1594</v>
      </c>
    </row>
    <row r="20" spans="1:5" ht="63" customHeight="1" x14ac:dyDescent="0.2">
      <c r="A20" s="43">
        <v>10</v>
      </c>
      <c r="B20" s="417" t="s">
        <v>1595</v>
      </c>
      <c r="C20" s="418"/>
      <c r="D20" s="46" t="s">
        <v>1596</v>
      </c>
      <c r="E20" s="47" t="s">
        <v>1597</v>
      </c>
    </row>
    <row r="21" spans="1:5" ht="63" customHeight="1" x14ac:dyDescent="0.2">
      <c r="A21" s="43">
        <v>11</v>
      </c>
      <c r="B21" s="417" t="s">
        <v>1598</v>
      </c>
      <c r="C21" s="418"/>
      <c r="D21" s="46" t="s">
        <v>1599</v>
      </c>
      <c r="E21" s="47" t="s">
        <v>1600</v>
      </c>
    </row>
    <row r="22" spans="1:5" ht="138" customHeight="1" x14ac:dyDescent="0.2">
      <c r="A22" s="43">
        <v>12</v>
      </c>
      <c r="B22" s="417" t="s">
        <v>1580</v>
      </c>
      <c r="C22" s="418"/>
      <c r="D22" s="46" t="s">
        <v>1601</v>
      </c>
      <c r="E22" s="47" t="s">
        <v>1602</v>
      </c>
    </row>
    <row r="23" spans="1:5" ht="107.25" customHeight="1" x14ac:dyDescent="0.2">
      <c r="A23" s="43">
        <v>13</v>
      </c>
      <c r="B23" s="417" t="s">
        <v>1603</v>
      </c>
      <c r="C23" s="418"/>
      <c r="D23" s="46" t="s">
        <v>1604</v>
      </c>
      <c r="E23" s="47" t="s">
        <v>1605</v>
      </c>
    </row>
    <row r="24" spans="1:5" ht="146.25" customHeight="1" x14ac:dyDescent="0.2">
      <c r="A24" s="43">
        <v>14</v>
      </c>
      <c r="B24" s="417" t="s">
        <v>1606</v>
      </c>
      <c r="C24" s="418"/>
      <c r="D24" s="46" t="s">
        <v>1607</v>
      </c>
      <c r="E24" s="47" t="s">
        <v>1608</v>
      </c>
    </row>
    <row r="25" spans="1:5" ht="82.5" customHeight="1" x14ac:dyDescent="0.2">
      <c r="A25" s="43">
        <v>15</v>
      </c>
      <c r="B25" s="417" t="s">
        <v>1609</v>
      </c>
      <c r="C25" s="418"/>
      <c r="D25" s="46" t="s">
        <v>1610</v>
      </c>
      <c r="E25" s="47" t="s">
        <v>1611</v>
      </c>
    </row>
    <row r="26" spans="1:5" ht="93.75" customHeight="1" x14ac:dyDescent="0.2">
      <c r="A26" s="43">
        <v>16</v>
      </c>
      <c r="B26" s="417" t="s">
        <v>1612</v>
      </c>
      <c r="C26" s="418"/>
      <c r="D26" s="46" t="s">
        <v>1613</v>
      </c>
      <c r="E26" s="47" t="s">
        <v>1614</v>
      </c>
    </row>
    <row r="27" spans="1:5" ht="156" customHeight="1" x14ac:dyDescent="0.2">
      <c r="A27" s="43">
        <v>17</v>
      </c>
      <c r="B27" s="417" t="s">
        <v>1615</v>
      </c>
      <c r="C27" s="418"/>
      <c r="D27" s="46" t="s">
        <v>1616</v>
      </c>
      <c r="E27" s="47" t="s">
        <v>1617</v>
      </c>
    </row>
    <row r="28" spans="1:5" ht="56.25" customHeight="1" x14ac:dyDescent="0.2">
      <c r="A28" s="43">
        <v>18</v>
      </c>
      <c r="B28" s="417" t="s">
        <v>1618</v>
      </c>
      <c r="C28" s="418"/>
      <c r="D28" s="46" t="s">
        <v>1619</v>
      </c>
      <c r="E28" s="47" t="s">
        <v>1620</v>
      </c>
    </row>
    <row r="29" spans="1:5" ht="211.5" customHeight="1" x14ac:dyDescent="0.2">
      <c r="A29" s="43">
        <v>19</v>
      </c>
      <c r="B29" s="417" t="s">
        <v>1621</v>
      </c>
      <c r="C29" s="418"/>
      <c r="D29" s="46" t="s">
        <v>1622</v>
      </c>
      <c r="E29" s="47" t="s">
        <v>1623</v>
      </c>
    </row>
    <row r="30" spans="1:5" ht="136.5" customHeight="1" x14ac:dyDescent="0.2">
      <c r="A30" s="43">
        <v>20</v>
      </c>
      <c r="B30" s="417" t="s">
        <v>1624</v>
      </c>
      <c r="C30" s="418"/>
      <c r="D30" s="46" t="s">
        <v>1625</v>
      </c>
      <c r="E30" s="47" t="s">
        <v>1712</v>
      </c>
    </row>
    <row r="31" spans="1:5" ht="221.25" customHeight="1" x14ac:dyDescent="0.2">
      <c r="A31" s="43">
        <v>21</v>
      </c>
      <c r="B31" s="417" t="s">
        <v>1626</v>
      </c>
      <c r="C31" s="418"/>
      <c r="D31" s="46" t="s">
        <v>1627</v>
      </c>
      <c r="E31" s="47" t="s">
        <v>1628</v>
      </c>
    </row>
    <row r="32" spans="1:5" ht="78.75" customHeight="1" x14ac:dyDescent="0.2">
      <c r="A32" s="43">
        <v>22</v>
      </c>
      <c r="B32" s="417" t="s">
        <v>1629</v>
      </c>
      <c r="C32" s="418"/>
      <c r="D32" s="46" t="s">
        <v>1630</v>
      </c>
      <c r="E32" s="47" t="s">
        <v>1631</v>
      </c>
    </row>
    <row r="33" spans="1:5" ht="81" customHeight="1" x14ac:dyDescent="0.2">
      <c r="A33" s="43">
        <v>23</v>
      </c>
      <c r="B33" s="417" t="s">
        <v>1632</v>
      </c>
      <c r="C33" s="418"/>
      <c r="D33" s="46" t="s">
        <v>1633</v>
      </c>
      <c r="E33" s="47" t="s">
        <v>1634</v>
      </c>
    </row>
    <row r="34" spans="1:5" ht="82.5" customHeight="1" x14ac:dyDescent="0.2">
      <c r="A34" s="43">
        <v>24</v>
      </c>
      <c r="B34" s="419" t="s">
        <v>1635</v>
      </c>
      <c r="C34" s="419"/>
      <c r="D34" s="50" t="s">
        <v>1636</v>
      </c>
      <c r="E34" s="51" t="s">
        <v>1637</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s="52" customFormat="1" ht="30" customHeight="1" x14ac:dyDescent="0.2">
      <c r="B40" s="1"/>
      <c r="C40" s="1"/>
      <c r="D40" s="1"/>
      <c r="E40" s="1"/>
    </row>
    <row r="41" spans="1:5" s="52" customFormat="1" ht="30" customHeight="1" x14ac:dyDescent="0.2">
      <c r="B41" s="1"/>
      <c r="C41" s="1"/>
      <c r="D41" s="1"/>
      <c r="E41" s="1"/>
    </row>
    <row r="42" spans="1:5" s="52" customFormat="1" ht="30" customHeight="1" x14ac:dyDescent="0.2">
      <c r="B42" s="1"/>
      <c r="C42" s="1"/>
      <c r="D42" s="1"/>
      <c r="E42" s="1"/>
    </row>
    <row r="43" spans="1:5" s="52" customFormat="1" ht="30" customHeight="1" x14ac:dyDescent="0.2">
      <c r="B43" s="1"/>
      <c r="C43" s="1"/>
      <c r="D43" s="1"/>
      <c r="E43" s="1"/>
    </row>
    <row r="44" spans="1:5" s="52" customFormat="1" ht="30" customHeight="1" x14ac:dyDescent="0.2">
      <c r="B44" s="1"/>
      <c r="C44" s="1"/>
      <c r="D44" s="1"/>
      <c r="E44" s="1"/>
    </row>
    <row r="45" spans="1:5" s="52" customFormat="1" ht="30" customHeight="1" x14ac:dyDescent="0.2">
      <c r="B45" s="1"/>
      <c r="C45" s="1"/>
      <c r="D45" s="1"/>
      <c r="E45" s="1"/>
    </row>
  </sheetData>
  <mergeCells count="33">
    <mergeCell ref="B13:C13"/>
    <mergeCell ref="A1:E1"/>
    <mergeCell ref="A2:A3"/>
    <mergeCell ref="C2:E2"/>
    <mergeCell ref="C3:E3"/>
    <mergeCell ref="A4:E4"/>
    <mergeCell ref="B5:E5"/>
    <mergeCell ref="A8:E8"/>
    <mergeCell ref="B9:E9"/>
    <mergeCell ref="B10:C10"/>
    <mergeCell ref="B11:C11"/>
    <mergeCell ref="B12:C12"/>
    <mergeCell ref="B25:C25"/>
    <mergeCell ref="B14:C14"/>
    <mergeCell ref="B15:C15"/>
    <mergeCell ref="B16:C16"/>
    <mergeCell ref="B17:C17"/>
    <mergeCell ref="B18:C18"/>
    <mergeCell ref="B19:C19"/>
    <mergeCell ref="B20:C20"/>
    <mergeCell ref="B21:C21"/>
    <mergeCell ref="B22:C22"/>
    <mergeCell ref="B23:C23"/>
    <mergeCell ref="B24:C24"/>
    <mergeCell ref="B32:C32"/>
    <mergeCell ref="B33:C33"/>
    <mergeCell ref="B34:C34"/>
    <mergeCell ref="B26:C26"/>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L7"/>
  <sheetViews>
    <sheetView view="pageBreakPreview" zoomScaleNormal="100" zoomScaleSheetLayoutView="100" workbookViewId="0">
      <pane ySplit="3" topLeftCell="A4" activePane="bottomLeft" state="frozen"/>
      <selection activeCell="B51" sqref="B51"/>
      <selection pane="bottomLeft" activeCell="C2" sqref="C2:D3"/>
    </sheetView>
  </sheetViews>
  <sheetFormatPr defaultColWidth="9.140625" defaultRowHeight="15" x14ac:dyDescent="0.25"/>
  <cols>
    <col min="1" max="1" width="13.85546875" style="17" customWidth="1"/>
    <col min="2" max="2" width="12.28515625" style="17" bestFit="1" customWidth="1"/>
    <col min="3" max="4" width="9.140625" style="17"/>
    <col min="5" max="6" width="17" style="17" bestFit="1" customWidth="1"/>
    <col min="7" max="7" width="14.85546875" style="17" bestFit="1" customWidth="1"/>
    <col min="8" max="8" width="15.85546875" style="17" bestFit="1" customWidth="1"/>
    <col min="9" max="9" width="16" style="17" customWidth="1"/>
    <col min="10" max="11" width="12.85546875" style="17" bestFit="1" customWidth="1"/>
    <col min="12" max="12" width="11.5703125" style="17" bestFit="1" customWidth="1"/>
    <col min="13" max="16384" width="9.140625" style="17"/>
  </cols>
  <sheetData>
    <row r="1" spans="1:12" ht="31.5" customHeight="1" x14ac:dyDescent="0.25">
      <c r="A1" s="1341" t="s">
        <v>19</v>
      </c>
      <c r="B1" s="1342"/>
      <c r="C1" s="1342"/>
      <c r="D1" s="1342"/>
      <c r="E1" s="1342"/>
      <c r="F1" s="1342"/>
      <c r="G1" s="1342"/>
      <c r="H1" s="1343"/>
      <c r="I1" s="1344"/>
    </row>
    <row r="2" spans="1:12" ht="36" customHeight="1" x14ac:dyDescent="0.25">
      <c r="A2" s="1345" t="s">
        <v>3</v>
      </c>
      <c r="B2" s="1347" t="s">
        <v>1</v>
      </c>
      <c r="C2" s="1349" t="s">
        <v>6</v>
      </c>
      <c r="D2" s="1350"/>
      <c r="E2" s="1353" t="s">
        <v>20</v>
      </c>
      <c r="F2" s="1353"/>
      <c r="G2" s="1353" t="s">
        <v>9</v>
      </c>
      <c r="H2" s="1353"/>
      <c r="I2" s="1354" t="s">
        <v>21</v>
      </c>
      <c r="J2" s="34"/>
      <c r="K2" s="34"/>
      <c r="L2" s="34"/>
    </row>
    <row r="3" spans="1:12" ht="103.5" customHeight="1" x14ac:dyDescent="0.25">
      <c r="A3" s="1346"/>
      <c r="B3" s="1348"/>
      <c r="C3" s="1351"/>
      <c r="D3" s="1352"/>
      <c r="E3" s="21" t="s">
        <v>7</v>
      </c>
      <c r="F3" s="21" t="s">
        <v>22</v>
      </c>
      <c r="G3" s="1347"/>
      <c r="H3" s="1347"/>
      <c r="I3" s="1355"/>
      <c r="J3" s="33"/>
      <c r="K3" s="33"/>
    </row>
    <row r="4" spans="1:12" ht="330" customHeight="1" x14ac:dyDescent="0.25">
      <c r="A4" s="22" t="s">
        <v>23</v>
      </c>
      <c r="B4" s="22" t="s">
        <v>24</v>
      </c>
      <c r="C4" s="440" t="s">
        <v>1352</v>
      </c>
      <c r="D4" s="440"/>
      <c r="E4" s="23">
        <f>59201859.85-18539640</f>
        <v>40662219.850000001</v>
      </c>
      <c r="F4" s="23">
        <f>10798140.15-3531360</f>
        <v>7266780.1500000004</v>
      </c>
      <c r="G4" s="1340" t="s">
        <v>25</v>
      </c>
      <c r="H4" s="1340"/>
      <c r="I4" s="24" t="s">
        <v>26</v>
      </c>
      <c r="J4" s="33"/>
      <c r="K4" s="33"/>
    </row>
    <row r="5" spans="1:12" ht="202.5" customHeight="1" x14ac:dyDescent="0.25">
      <c r="A5" s="11" t="s">
        <v>23</v>
      </c>
      <c r="B5" s="22" t="s">
        <v>27</v>
      </c>
      <c r="C5" s="388" t="s">
        <v>28</v>
      </c>
      <c r="D5" s="1339"/>
      <c r="E5" s="25"/>
      <c r="F5" s="25"/>
      <c r="G5" s="388" t="s">
        <v>29</v>
      </c>
      <c r="H5" s="1339"/>
      <c r="I5" s="24" t="s">
        <v>26</v>
      </c>
    </row>
    <row r="6" spans="1:12" x14ac:dyDescent="0.25">
      <c r="E6" s="36"/>
      <c r="F6" s="34"/>
    </row>
    <row r="7" spans="1:12" x14ac:dyDescent="0.25">
      <c r="G7" s="35"/>
      <c r="H7" s="35"/>
    </row>
  </sheetData>
  <mergeCells count="11">
    <mergeCell ref="C5:D5"/>
    <mergeCell ref="G5:H5"/>
    <mergeCell ref="C4:D4"/>
    <mergeCell ref="G4:H4"/>
    <mergeCell ref="A1:I1"/>
    <mergeCell ref="A2:A3"/>
    <mergeCell ref="B2:B3"/>
    <mergeCell ref="C2:D3"/>
    <mergeCell ref="E2:F2"/>
    <mergeCell ref="G2:H3"/>
    <mergeCell ref="I2:I3"/>
  </mergeCells>
  <dataValidations count="1">
    <dataValidation type="list" allowBlank="1" showInputMessage="1" showErrorMessage="1" prompt="wybierz narzędzie PP" sqref="B4:B5">
      <formula1>skroty_PP</formula1>
    </dataValidation>
  </dataValidations>
  <pageMargins left="0.7" right="0.7" top="0.75" bottom="0.75" header="0.3" footer="0.3"/>
  <pageSetup paperSize="9" scale="69"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321"/>
  <sheetViews>
    <sheetView view="pageBreakPreview" zoomScale="85" zoomScaleNormal="100" zoomScaleSheetLayoutView="85" workbookViewId="0">
      <selection sqref="A1:N1"/>
    </sheetView>
  </sheetViews>
  <sheetFormatPr defaultColWidth="9.140625" defaultRowHeight="15" x14ac:dyDescent="0.25"/>
  <cols>
    <col min="1" max="1" width="5" style="17" customWidth="1"/>
    <col min="2" max="2" width="16.140625" style="17" customWidth="1"/>
    <col min="3" max="3" width="17" style="17" customWidth="1"/>
    <col min="4" max="4" width="17.85546875" style="17" customWidth="1"/>
    <col min="5" max="5" width="12.5703125" style="17" customWidth="1"/>
    <col min="6" max="6" width="9.140625" style="17"/>
    <col min="7" max="7" width="10.42578125" style="17" customWidth="1"/>
    <col min="8" max="8" width="9.140625" style="17"/>
    <col min="9" max="9" width="11.85546875" style="17" customWidth="1"/>
    <col min="10" max="10" width="11" style="17" customWidth="1"/>
    <col min="11" max="11" width="22.140625" style="17" customWidth="1"/>
    <col min="12" max="12" width="11.7109375" style="17" customWidth="1"/>
    <col min="13" max="13" width="14" style="17" customWidth="1"/>
    <col min="14" max="14" width="13.140625" style="17" customWidth="1"/>
    <col min="15" max="16384" width="9.140625" style="17"/>
  </cols>
  <sheetData>
    <row r="1" spans="1:14" ht="39.75" customHeight="1" x14ac:dyDescent="0.25">
      <c r="A1" s="1358" t="s">
        <v>30</v>
      </c>
      <c r="B1" s="1358"/>
      <c r="C1" s="1358"/>
      <c r="D1" s="1358"/>
      <c r="E1" s="1358"/>
      <c r="F1" s="1358"/>
      <c r="G1" s="1358"/>
      <c r="H1" s="1358"/>
      <c r="I1" s="1358"/>
      <c r="J1" s="1358"/>
      <c r="K1" s="1358"/>
      <c r="L1" s="1358"/>
      <c r="M1" s="1358"/>
      <c r="N1" s="1358"/>
    </row>
    <row r="2" spans="1:14" ht="75" customHeight="1" x14ac:dyDescent="0.25">
      <c r="A2" s="1359" t="s">
        <v>13</v>
      </c>
      <c r="B2" s="1359" t="s">
        <v>31</v>
      </c>
      <c r="C2" s="1359" t="s">
        <v>32</v>
      </c>
      <c r="D2" s="1359" t="s">
        <v>33</v>
      </c>
      <c r="E2" s="1360" t="s">
        <v>34</v>
      </c>
      <c r="F2" s="1361"/>
      <c r="G2" s="1361"/>
      <c r="H2" s="1362"/>
      <c r="I2" s="1356" t="s">
        <v>35</v>
      </c>
      <c r="J2" s="1356" t="s">
        <v>36</v>
      </c>
      <c r="K2" s="1356" t="s">
        <v>37</v>
      </c>
      <c r="L2" s="1356" t="s">
        <v>38</v>
      </c>
      <c r="M2" s="1356" t="s">
        <v>39</v>
      </c>
      <c r="N2" s="1356" t="s">
        <v>40</v>
      </c>
    </row>
    <row r="3" spans="1:14" ht="30" x14ac:dyDescent="0.25">
      <c r="A3" s="1359"/>
      <c r="B3" s="1359"/>
      <c r="C3" s="1359"/>
      <c r="D3" s="1359"/>
      <c r="E3" s="26" t="s">
        <v>41</v>
      </c>
      <c r="F3" s="26" t="s">
        <v>42</v>
      </c>
      <c r="G3" s="27" t="s">
        <v>43</v>
      </c>
      <c r="H3" s="26" t="s">
        <v>44</v>
      </c>
      <c r="I3" s="1357"/>
      <c r="J3" s="1357"/>
      <c r="K3" s="1357"/>
      <c r="L3" s="1357"/>
      <c r="M3" s="1357"/>
      <c r="N3" s="1357"/>
    </row>
    <row r="4" spans="1:14" s="29" customFormat="1" ht="112.5" x14ac:dyDescent="0.25">
      <c r="A4" s="28">
        <v>1</v>
      </c>
      <c r="B4" s="74" t="s">
        <v>45</v>
      </c>
      <c r="C4" s="74" t="s">
        <v>46</v>
      </c>
      <c r="D4" s="74" t="s">
        <v>1353</v>
      </c>
      <c r="E4" s="78" t="s">
        <v>1354</v>
      </c>
      <c r="F4" s="74" t="s">
        <v>47</v>
      </c>
      <c r="G4" s="74" t="s">
        <v>48</v>
      </c>
      <c r="H4" s="75" t="s">
        <v>49</v>
      </c>
      <c r="I4" s="76">
        <v>42261</v>
      </c>
      <c r="J4" s="76">
        <v>43069</v>
      </c>
      <c r="K4" s="74" t="s">
        <v>50</v>
      </c>
      <c r="L4" s="77">
        <v>2209763.02</v>
      </c>
      <c r="M4" s="77">
        <v>2209763.02</v>
      </c>
      <c r="N4" s="77">
        <v>1878298.56</v>
      </c>
    </row>
    <row r="5" spans="1:14" s="29" customFormat="1" ht="56.25" customHeight="1" x14ac:dyDescent="0.25">
      <c r="A5" s="28">
        <v>2</v>
      </c>
      <c r="B5" s="74" t="s">
        <v>51</v>
      </c>
      <c r="C5" s="74" t="s">
        <v>52</v>
      </c>
      <c r="D5" s="74" t="s">
        <v>1355</v>
      </c>
      <c r="E5" s="78" t="s">
        <v>1356</v>
      </c>
      <c r="F5" s="74" t="s">
        <v>54</v>
      </c>
      <c r="G5" s="74" t="s">
        <v>55</v>
      </c>
      <c r="H5" s="75" t="s">
        <v>56</v>
      </c>
      <c r="I5" s="76">
        <v>42418</v>
      </c>
      <c r="J5" s="76">
        <v>43373</v>
      </c>
      <c r="K5" s="74" t="s">
        <v>57</v>
      </c>
      <c r="L5" s="77">
        <v>3868144.56</v>
      </c>
      <c r="M5" s="77">
        <v>3868144.56</v>
      </c>
      <c r="N5" s="77">
        <v>3287922.87</v>
      </c>
    </row>
    <row r="6" spans="1:14" s="29" customFormat="1" ht="78.75" x14ac:dyDescent="0.25">
      <c r="A6" s="28">
        <v>3</v>
      </c>
      <c r="B6" s="74" t="s">
        <v>58</v>
      </c>
      <c r="C6" s="74" t="s">
        <v>1357</v>
      </c>
      <c r="D6" s="74" t="s">
        <v>1358</v>
      </c>
      <c r="E6" s="78" t="s">
        <v>1356</v>
      </c>
      <c r="F6" s="74" t="s">
        <v>60</v>
      </c>
      <c r="G6" s="74" t="s">
        <v>61</v>
      </c>
      <c r="H6" s="75" t="s">
        <v>62</v>
      </c>
      <c r="I6" s="76">
        <v>42410</v>
      </c>
      <c r="J6" s="76">
        <v>43404</v>
      </c>
      <c r="K6" s="74" t="s">
        <v>63</v>
      </c>
      <c r="L6" s="77">
        <v>4435555.99</v>
      </c>
      <c r="M6" s="77">
        <v>4000000</v>
      </c>
      <c r="N6" s="77">
        <v>3400000</v>
      </c>
    </row>
    <row r="7" spans="1:14" s="29" customFormat="1" ht="90" x14ac:dyDescent="0.25">
      <c r="A7" s="28">
        <v>4</v>
      </c>
      <c r="B7" s="74" t="s">
        <v>64</v>
      </c>
      <c r="C7" s="74" t="s">
        <v>65</v>
      </c>
      <c r="D7" s="74" t="s">
        <v>1359</v>
      </c>
      <c r="E7" s="78" t="s">
        <v>1354</v>
      </c>
      <c r="F7" s="74" t="s">
        <v>698</v>
      </c>
      <c r="G7" s="74" t="s">
        <v>67</v>
      </c>
      <c r="H7" s="75" t="s">
        <v>68</v>
      </c>
      <c r="I7" s="76">
        <v>41640</v>
      </c>
      <c r="J7" s="76">
        <v>43100</v>
      </c>
      <c r="K7" s="74" t="s">
        <v>69</v>
      </c>
      <c r="L7" s="77">
        <v>5289442.49</v>
      </c>
      <c r="M7" s="77">
        <v>4949567.96</v>
      </c>
      <c r="N7" s="77">
        <v>4207132.76</v>
      </c>
    </row>
    <row r="8" spans="1:14" s="29" customFormat="1" ht="67.5" customHeight="1" x14ac:dyDescent="0.25">
      <c r="A8" s="28">
        <v>5</v>
      </c>
      <c r="B8" s="74" t="s">
        <v>1360</v>
      </c>
      <c r="C8" s="74" t="s">
        <v>1361</v>
      </c>
      <c r="D8" s="74" t="s">
        <v>1362</v>
      </c>
      <c r="E8" s="78" t="s">
        <v>1363</v>
      </c>
      <c r="F8" s="74" t="s">
        <v>1364</v>
      </c>
      <c r="G8" s="74" t="s">
        <v>1365</v>
      </c>
      <c r="H8" s="75" t="s">
        <v>1785</v>
      </c>
      <c r="I8" s="76">
        <v>42346</v>
      </c>
      <c r="J8" s="76">
        <v>43131</v>
      </c>
      <c r="K8" s="74" t="s">
        <v>1366</v>
      </c>
      <c r="L8" s="77">
        <v>6602167</v>
      </c>
      <c r="M8" s="77">
        <v>5903567</v>
      </c>
      <c r="N8" s="77">
        <v>5018031.95</v>
      </c>
    </row>
    <row r="9" spans="1:14" s="29" customFormat="1" ht="56.25" customHeight="1" x14ac:dyDescent="0.25">
      <c r="A9" s="28">
        <v>6</v>
      </c>
      <c r="B9" s="74" t="s">
        <v>70</v>
      </c>
      <c r="C9" s="74" t="s">
        <v>71</v>
      </c>
      <c r="D9" s="74" t="s">
        <v>1367</v>
      </c>
      <c r="E9" s="78" t="s">
        <v>1368</v>
      </c>
      <c r="F9" s="74" t="s">
        <v>74</v>
      </c>
      <c r="G9" s="74" t="s">
        <v>75</v>
      </c>
      <c r="H9" s="75" t="s">
        <v>76</v>
      </c>
      <c r="I9" s="76">
        <v>42342</v>
      </c>
      <c r="J9" s="76">
        <v>43343</v>
      </c>
      <c r="K9" s="74" t="s">
        <v>77</v>
      </c>
      <c r="L9" s="77">
        <v>7954218.0300000003</v>
      </c>
      <c r="M9" s="77">
        <v>4000000</v>
      </c>
      <c r="N9" s="77">
        <v>3400000</v>
      </c>
    </row>
    <row r="10" spans="1:14" s="29" customFormat="1" ht="292.5" x14ac:dyDescent="0.25">
      <c r="A10" s="28">
        <v>7</v>
      </c>
      <c r="B10" s="74" t="s">
        <v>78</v>
      </c>
      <c r="C10" s="74" t="s">
        <v>1369</v>
      </c>
      <c r="D10" s="74" t="s">
        <v>1370</v>
      </c>
      <c r="E10" s="78" t="s">
        <v>1371</v>
      </c>
      <c r="F10" s="74" t="s">
        <v>81</v>
      </c>
      <c r="G10" s="74" t="s">
        <v>82</v>
      </c>
      <c r="H10" s="75" t="s">
        <v>83</v>
      </c>
      <c r="I10" s="76">
        <v>42401</v>
      </c>
      <c r="J10" s="76">
        <v>42735</v>
      </c>
      <c r="K10" s="74" t="s">
        <v>84</v>
      </c>
      <c r="L10" s="77">
        <v>695698</v>
      </c>
      <c r="M10" s="77">
        <v>695698</v>
      </c>
      <c r="N10" s="77">
        <v>556558.4</v>
      </c>
    </row>
    <row r="11" spans="1:14" s="29" customFormat="1" ht="75" x14ac:dyDescent="0.25">
      <c r="A11" s="28">
        <v>8</v>
      </c>
      <c r="B11" s="74" t="s">
        <v>85</v>
      </c>
      <c r="C11" s="74" t="s">
        <v>86</v>
      </c>
      <c r="D11" s="74" t="s">
        <v>1372</v>
      </c>
      <c r="E11" s="78" t="s">
        <v>1368</v>
      </c>
      <c r="F11" s="74" t="s">
        <v>87</v>
      </c>
      <c r="G11" s="74" t="s">
        <v>88</v>
      </c>
      <c r="H11" s="75" t="s">
        <v>89</v>
      </c>
      <c r="I11" s="76">
        <v>42384</v>
      </c>
      <c r="J11" s="76">
        <v>42916</v>
      </c>
      <c r="K11" s="74" t="s">
        <v>90</v>
      </c>
      <c r="L11" s="77">
        <v>7559755.7400000002</v>
      </c>
      <c r="M11" s="77">
        <v>5576859.5300000003</v>
      </c>
      <c r="N11" s="77">
        <v>4740330.5999999996</v>
      </c>
    </row>
    <row r="12" spans="1:14" s="29" customFormat="1" ht="135" x14ac:dyDescent="0.25">
      <c r="A12" s="28">
        <v>9</v>
      </c>
      <c r="B12" s="74" t="s">
        <v>91</v>
      </c>
      <c r="C12" s="74" t="s">
        <v>92</v>
      </c>
      <c r="D12" s="74" t="s">
        <v>1373</v>
      </c>
      <c r="E12" s="78" t="s">
        <v>1374</v>
      </c>
      <c r="F12" s="74" t="s">
        <v>94</v>
      </c>
      <c r="G12" s="74" t="s">
        <v>95</v>
      </c>
      <c r="H12" s="75" t="s">
        <v>96</v>
      </c>
      <c r="I12" s="76">
        <v>42370</v>
      </c>
      <c r="J12" s="76">
        <v>42916</v>
      </c>
      <c r="K12" s="74" t="s">
        <v>97</v>
      </c>
      <c r="L12" s="77">
        <v>3610218.46</v>
      </c>
      <c r="M12" s="77">
        <v>3444393.46</v>
      </c>
      <c r="N12" s="77">
        <v>2927734.44</v>
      </c>
    </row>
    <row r="13" spans="1:14" s="29" customFormat="1" ht="112.5" customHeight="1" x14ac:dyDescent="0.25">
      <c r="A13" s="28">
        <v>10</v>
      </c>
      <c r="B13" s="74" t="s">
        <v>1375</v>
      </c>
      <c r="C13" s="74" t="s">
        <v>1376</v>
      </c>
      <c r="D13" s="74" t="s">
        <v>1377</v>
      </c>
      <c r="E13" s="78" t="s">
        <v>1374</v>
      </c>
      <c r="F13" s="74" t="s">
        <v>972</v>
      </c>
      <c r="G13" s="74" t="s">
        <v>973</v>
      </c>
      <c r="H13" s="75" t="s">
        <v>1378</v>
      </c>
      <c r="I13" s="76">
        <v>42338</v>
      </c>
      <c r="J13" s="76">
        <v>42704</v>
      </c>
      <c r="K13" s="74" t="s">
        <v>1379</v>
      </c>
      <c r="L13" s="77">
        <v>1166956.99</v>
      </c>
      <c r="M13" s="77">
        <v>678356.99</v>
      </c>
      <c r="N13" s="77">
        <v>576603.43999999994</v>
      </c>
    </row>
    <row r="14" spans="1:14" s="29" customFormat="1" ht="101.25" customHeight="1" x14ac:dyDescent="0.25">
      <c r="A14" s="28">
        <v>11</v>
      </c>
      <c r="B14" s="74" t="s">
        <v>98</v>
      </c>
      <c r="C14" s="74" t="s">
        <v>1380</v>
      </c>
      <c r="D14" s="74" t="s">
        <v>1381</v>
      </c>
      <c r="E14" s="78" t="s">
        <v>1371</v>
      </c>
      <c r="F14" s="74" t="s">
        <v>99</v>
      </c>
      <c r="G14" s="74" t="s">
        <v>100</v>
      </c>
      <c r="H14" s="75" t="s">
        <v>101</v>
      </c>
      <c r="I14" s="76">
        <v>42404</v>
      </c>
      <c r="J14" s="76">
        <v>43008</v>
      </c>
      <c r="K14" s="74" t="s">
        <v>102</v>
      </c>
      <c r="L14" s="77">
        <v>3996534.46</v>
      </c>
      <c r="M14" s="77">
        <v>3996534.46</v>
      </c>
      <c r="N14" s="77">
        <v>3197227.57</v>
      </c>
    </row>
    <row r="15" spans="1:14" s="29" customFormat="1" ht="101.25" customHeight="1" x14ac:dyDescent="0.25">
      <c r="A15" s="28">
        <v>12</v>
      </c>
      <c r="B15" s="74" t="s">
        <v>103</v>
      </c>
      <c r="C15" s="74" t="s">
        <v>104</v>
      </c>
      <c r="D15" s="74" t="s">
        <v>1382</v>
      </c>
      <c r="E15" s="78" t="s">
        <v>1354</v>
      </c>
      <c r="F15" s="74" t="s">
        <v>105</v>
      </c>
      <c r="G15" s="74" t="s">
        <v>106</v>
      </c>
      <c r="H15" s="75" t="s">
        <v>107</v>
      </c>
      <c r="I15" s="76">
        <v>42279</v>
      </c>
      <c r="J15" s="76">
        <v>42582</v>
      </c>
      <c r="K15" s="74" t="s">
        <v>108</v>
      </c>
      <c r="L15" s="77">
        <v>3576817.59</v>
      </c>
      <c r="M15" s="77">
        <v>3576817.59</v>
      </c>
      <c r="N15" s="77">
        <v>3040294.95</v>
      </c>
    </row>
    <row r="16" spans="1:14" s="29" customFormat="1" ht="409.5" x14ac:dyDescent="0.25">
      <c r="A16" s="28">
        <v>13</v>
      </c>
      <c r="B16" s="74" t="s">
        <v>109</v>
      </c>
      <c r="C16" s="74" t="s">
        <v>110</v>
      </c>
      <c r="D16" s="74" t="s">
        <v>1383</v>
      </c>
      <c r="E16" s="78" t="s">
        <v>1384</v>
      </c>
      <c r="F16" s="74" t="s">
        <v>112</v>
      </c>
      <c r="G16" s="74" t="s">
        <v>113</v>
      </c>
      <c r="H16" s="75" t="s">
        <v>114</v>
      </c>
      <c r="I16" s="76">
        <v>42346</v>
      </c>
      <c r="J16" s="76">
        <v>42916</v>
      </c>
      <c r="K16" s="74" t="s">
        <v>115</v>
      </c>
      <c r="L16" s="77">
        <v>1658209.04</v>
      </c>
      <c r="M16" s="77">
        <v>1658209.04</v>
      </c>
      <c r="N16" s="77">
        <v>1409477.68</v>
      </c>
    </row>
    <row r="17" spans="1:14" s="29" customFormat="1" ht="135" x14ac:dyDescent="0.25">
      <c r="A17" s="28">
        <v>14</v>
      </c>
      <c r="B17" s="74" t="s">
        <v>1715</v>
      </c>
      <c r="C17" s="74" t="s">
        <v>1716</v>
      </c>
      <c r="D17" s="74" t="s">
        <v>1714</v>
      </c>
      <c r="E17" s="78" t="s">
        <v>1371</v>
      </c>
      <c r="F17" s="74" t="s">
        <v>1717</v>
      </c>
      <c r="G17" s="74" t="s">
        <v>1718</v>
      </c>
      <c r="H17" s="75" t="s">
        <v>1786</v>
      </c>
      <c r="I17" s="76">
        <v>42429</v>
      </c>
      <c r="J17" s="76">
        <v>43100</v>
      </c>
      <c r="K17" s="74" t="s">
        <v>1719</v>
      </c>
      <c r="L17" s="77">
        <v>4045000</v>
      </c>
      <c r="M17" s="77">
        <v>3426199.24</v>
      </c>
      <c r="N17" s="77">
        <v>2740959.39</v>
      </c>
    </row>
    <row r="18" spans="1:14" s="29" customFormat="1" ht="69" customHeight="1" x14ac:dyDescent="0.25">
      <c r="A18" s="28">
        <v>15</v>
      </c>
      <c r="B18" s="74" t="s">
        <v>1385</v>
      </c>
      <c r="C18" s="74" t="s">
        <v>1386</v>
      </c>
      <c r="D18" s="74" t="s">
        <v>1387</v>
      </c>
      <c r="E18" s="78" t="s">
        <v>1388</v>
      </c>
      <c r="F18" s="74" t="s">
        <v>1389</v>
      </c>
      <c r="G18" s="74" t="s">
        <v>1390</v>
      </c>
      <c r="H18" s="75" t="s">
        <v>1391</v>
      </c>
      <c r="I18" s="76">
        <v>42353</v>
      </c>
      <c r="J18" s="76">
        <v>43089</v>
      </c>
      <c r="K18" s="74" t="s">
        <v>1392</v>
      </c>
      <c r="L18" s="77">
        <v>6000000</v>
      </c>
      <c r="M18" s="77">
        <v>4000000</v>
      </c>
      <c r="N18" s="77">
        <v>3400000</v>
      </c>
    </row>
    <row r="19" spans="1:14" s="29" customFormat="1" ht="112.5" x14ac:dyDescent="0.25">
      <c r="A19" s="28">
        <v>16</v>
      </c>
      <c r="B19" s="74" t="s">
        <v>116</v>
      </c>
      <c r="C19" s="74" t="s">
        <v>1393</v>
      </c>
      <c r="D19" s="74" t="s">
        <v>1394</v>
      </c>
      <c r="E19" s="78" t="s">
        <v>1395</v>
      </c>
      <c r="F19" s="74" t="s">
        <v>119</v>
      </c>
      <c r="G19" s="74" t="s">
        <v>120</v>
      </c>
      <c r="H19" s="75" t="s">
        <v>121</v>
      </c>
      <c r="I19" s="76">
        <v>42342</v>
      </c>
      <c r="J19" s="76">
        <v>42915</v>
      </c>
      <c r="K19" s="74" t="s">
        <v>122</v>
      </c>
      <c r="L19" s="77">
        <v>2666759.98</v>
      </c>
      <c r="M19" s="77">
        <v>2666759.98</v>
      </c>
      <c r="N19" s="77">
        <v>2266745.98</v>
      </c>
    </row>
    <row r="20" spans="1:14" s="29" customFormat="1" ht="146.25" x14ac:dyDescent="0.25">
      <c r="A20" s="28">
        <v>17</v>
      </c>
      <c r="B20" s="74" t="s">
        <v>1721</v>
      </c>
      <c r="C20" s="74" t="s">
        <v>1722</v>
      </c>
      <c r="D20" s="74" t="s">
        <v>1720</v>
      </c>
      <c r="E20" s="78" t="s">
        <v>1374</v>
      </c>
      <c r="F20" s="74" t="s">
        <v>325</v>
      </c>
      <c r="G20" s="74" t="s">
        <v>788</v>
      </c>
      <c r="H20" s="75" t="s">
        <v>1787</v>
      </c>
      <c r="I20" s="76">
        <v>42445</v>
      </c>
      <c r="J20" s="76">
        <v>42735</v>
      </c>
      <c r="K20" s="74" t="s">
        <v>1723</v>
      </c>
      <c r="L20" s="77">
        <v>1812272.32</v>
      </c>
      <c r="M20" s="77">
        <v>1812272.32</v>
      </c>
      <c r="N20" s="77">
        <v>1540431.47</v>
      </c>
    </row>
    <row r="21" spans="1:14" s="29" customFormat="1" ht="67.5" customHeight="1" x14ac:dyDescent="0.25">
      <c r="A21" s="28">
        <v>18</v>
      </c>
      <c r="B21" s="74" t="s">
        <v>123</v>
      </c>
      <c r="C21" s="74" t="s">
        <v>124</v>
      </c>
      <c r="D21" s="74" t="s">
        <v>1396</v>
      </c>
      <c r="E21" s="78" t="s">
        <v>1397</v>
      </c>
      <c r="F21" s="74" t="s">
        <v>126</v>
      </c>
      <c r="G21" s="74" t="s">
        <v>127</v>
      </c>
      <c r="H21" s="75" t="s">
        <v>1398</v>
      </c>
      <c r="I21" s="76">
        <v>42410</v>
      </c>
      <c r="J21" s="76">
        <v>43251</v>
      </c>
      <c r="K21" s="74" t="s">
        <v>128</v>
      </c>
      <c r="L21" s="77">
        <v>5585369.3899999997</v>
      </c>
      <c r="M21" s="77">
        <v>3999682.8</v>
      </c>
      <c r="N21" s="77">
        <v>3399730.38</v>
      </c>
    </row>
    <row r="22" spans="1:14" s="29" customFormat="1" ht="101.25" customHeight="1" x14ac:dyDescent="0.25">
      <c r="A22" s="28">
        <v>19</v>
      </c>
      <c r="B22" s="74" t="s">
        <v>1399</v>
      </c>
      <c r="C22" s="74" t="s">
        <v>1400</v>
      </c>
      <c r="D22" s="74" t="s">
        <v>1401</v>
      </c>
      <c r="E22" s="78" t="s">
        <v>1402</v>
      </c>
      <c r="F22" s="74" t="s">
        <v>1403</v>
      </c>
      <c r="G22" s="74" t="s">
        <v>1404</v>
      </c>
      <c r="H22" s="75" t="s">
        <v>1405</v>
      </c>
      <c r="I22" s="76">
        <v>42430</v>
      </c>
      <c r="J22" s="76">
        <v>43100</v>
      </c>
      <c r="K22" s="74" t="s">
        <v>1406</v>
      </c>
      <c r="L22" s="77">
        <v>14683173.48</v>
      </c>
      <c r="M22" s="77">
        <v>8000000</v>
      </c>
      <c r="N22" s="77">
        <v>6800000</v>
      </c>
    </row>
    <row r="23" spans="1:14" s="29" customFormat="1" ht="157.5" customHeight="1" x14ac:dyDescent="0.25">
      <c r="A23" s="28">
        <v>20</v>
      </c>
      <c r="B23" s="74" t="s">
        <v>129</v>
      </c>
      <c r="C23" s="74" t="s">
        <v>130</v>
      </c>
      <c r="D23" s="74" t="s">
        <v>1407</v>
      </c>
      <c r="E23" s="78" t="s">
        <v>1395</v>
      </c>
      <c r="F23" s="74" t="s">
        <v>1237</v>
      </c>
      <c r="G23" s="74" t="s">
        <v>131</v>
      </c>
      <c r="H23" s="75" t="s">
        <v>132</v>
      </c>
      <c r="I23" s="76">
        <v>42384</v>
      </c>
      <c r="J23" s="76">
        <v>42978</v>
      </c>
      <c r="K23" s="74" t="s">
        <v>133</v>
      </c>
      <c r="L23" s="77">
        <v>3366061.23</v>
      </c>
      <c r="M23" s="77">
        <v>3366061.23</v>
      </c>
      <c r="N23" s="77">
        <v>2692848.98</v>
      </c>
    </row>
    <row r="24" spans="1:14" s="29" customFormat="1" ht="157.5" customHeight="1" x14ac:dyDescent="0.25">
      <c r="A24" s="28">
        <v>21</v>
      </c>
      <c r="B24" s="74" t="s">
        <v>1408</v>
      </c>
      <c r="C24" s="74" t="s">
        <v>1409</v>
      </c>
      <c r="D24" s="74" t="s">
        <v>134</v>
      </c>
      <c r="E24" s="78" t="s">
        <v>1371</v>
      </c>
      <c r="F24" s="74" t="s">
        <v>99</v>
      </c>
      <c r="G24" s="74" t="s">
        <v>135</v>
      </c>
      <c r="H24" s="75" t="s">
        <v>136</v>
      </c>
      <c r="I24" s="76">
        <v>42339</v>
      </c>
      <c r="J24" s="76">
        <v>42735</v>
      </c>
      <c r="K24" s="74" t="s">
        <v>137</v>
      </c>
      <c r="L24" s="77">
        <v>4010327.47</v>
      </c>
      <c r="M24" s="77">
        <v>3971434.25</v>
      </c>
      <c r="N24" s="77">
        <v>3177147.4</v>
      </c>
    </row>
    <row r="25" spans="1:14" s="29" customFormat="1" ht="67.5" customHeight="1" x14ac:dyDescent="0.25">
      <c r="A25" s="28">
        <v>22</v>
      </c>
      <c r="B25" s="74" t="s">
        <v>138</v>
      </c>
      <c r="C25" s="74" t="s">
        <v>139</v>
      </c>
      <c r="D25" s="74" t="s">
        <v>1410</v>
      </c>
      <c r="E25" s="78" t="s">
        <v>1411</v>
      </c>
      <c r="F25" s="74" t="s">
        <v>141</v>
      </c>
      <c r="G25" s="74" t="s">
        <v>142</v>
      </c>
      <c r="H25" s="75" t="s">
        <v>143</v>
      </c>
      <c r="I25" s="76">
        <v>42401</v>
      </c>
      <c r="J25" s="76">
        <v>43100</v>
      </c>
      <c r="K25" s="74" t="s">
        <v>144</v>
      </c>
      <c r="L25" s="77">
        <v>5949919.1399999997</v>
      </c>
      <c r="M25" s="77">
        <v>3997337.55</v>
      </c>
      <c r="N25" s="77">
        <v>3397736.91</v>
      </c>
    </row>
    <row r="26" spans="1:14" s="29" customFormat="1" ht="123.75" x14ac:dyDescent="0.25">
      <c r="A26" s="28">
        <v>23</v>
      </c>
      <c r="B26" s="74" t="s">
        <v>145</v>
      </c>
      <c r="C26" s="74" t="s">
        <v>1412</v>
      </c>
      <c r="D26" s="74" t="s">
        <v>1413</v>
      </c>
      <c r="E26" s="78" t="s">
        <v>1363</v>
      </c>
      <c r="F26" s="74" t="s">
        <v>147</v>
      </c>
      <c r="G26" s="74" t="s">
        <v>148</v>
      </c>
      <c r="H26" s="75" t="s">
        <v>149</v>
      </c>
      <c r="I26" s="76">
        <v>42359</v>
      </c>
      <c r="J26" s="76">
        <v>43373</v>
      </c>
      <c r="K26" s="74" t="s">
        <v>150</v>
      </c>
      <c r="L26" s="77">
        <v>12830609.76</v>
      </c>
      <c r="M26" s="77">
        <v>6948066.9900000002</v>
      </c>
      <c r="N26" s="77">
        <v>5905856.9400000004</v>
      </c>
    </row>
    <row r="27" spans="1:14" s="29" customFormat="1" ht="90" x14ac:dyDescent="0.25">
      <c r="A27" s="28">
        <v>24</v>
      </c>
      <c r="B27" s="74" t="s">
        <v>151</v>
      </c>
      <c r="C27" s="74" t="s">
        <v>152</v>
      </c>
      <c r="D27" s="74" t="s">
        <v>1414</v>
      </c>
      <c r="E27" s="78" t="s">
        <v>1371</v>
      </c>
      <c r="F27" s="74" t="s">
        <v>153</v>
      </c>
      <c r="G27" s="74" t="s">
        <v>154</v>
      </c>
      <c r="H27" s="75" t="s">
        <v>155</v>
      </c>
      <c r="I27" s="76">
        <v>42430</v>
      </c>
      <c r="J27" s="76">
        <v>42916</v>
      </c>
      <c r="K27" s="74" t="s">
        <v>156</v>
      </c>
      <c r="L27" s="77">
        <v>2180001.1</v>
      </c>
      <c r="M27" s="77">
        <v>1939728.07</v>
      </c>
      <c r="N27" s="77">
        <v>1551782.45</v>
      </c>
    </row>
    <row r="28" spans="1:14" s="29" customFormat="1" ht="409.5" x14ac:dyDescent="0.25">
      <c r="A28" s="28">
        <v>25</v>
      </c>
      <c r="B28" s="74" t="s">
        <v>157</v>
      </c>
      <c r="C28" s="74" t="s">
        <v>1415</v>
      </c>
      <c r="D28" s="74" t="s">
        <v>1416</v>
      </c>
      <c r="E28" s="78" t="s">
        <v>1371</v>
      </c>
      <c r="F28" s="74" t="s">
        <v>158</v>
      </c>
      <c r="G28" s="74" t="s">
        <v>159</v>
      </c>
      <c r="H28" s="75" t="s">
        <v>160</v>
      </c>
      <c r="I28" s="76">
        <v>42349</v>
      </c>
      <c r="J28" s="76">
        <v>43220</v>
      </c>
      <c r="K28" s="74" t="s">
        <v>161</v>
      </c>
      <c r="L28" s="77">
        <v>10402386</v>
      </c>
      <c r="M28" s="77">
        <v>4000000</v>
      </c>
      <c r="N28" s="77">
        <v>3200000</v>
      </c>
    </row>
    <row r="29" spans="1:14" s="29" customFormat="1" ht="409.5" x14ac:dyDescent="0.25">
      <c r="A29" s="28">
        <v>26</v>
      </c>
      <c r="B29" s="74" t="s">
        <v>1417</v>
      </c>
      <c r="C29" s="74" t="s">
        <v>162</v>
      </c>
      <c r="D29" s="74" t="s">
        <v>163</v>
      </c>
      <c r="E29" s="78" t="s">
        <v>1397</v>
      </c>
      <c r="F29" s="74" t="s">
        <v>1418</v>
      </c>
      <c r="G29" s="74" t="s">
        <v>164</v>
      </c>
      <c r="H29" s="75" t="s">
        <v>165</v>
      </c>
      <c r="I29" s="76">
        <v>42409</v>
      </c>
      <c r="J29" s="76">
        <v>43039</v>
      </c>
      <c r="K29" s="74" t="s">
        <v>166</v>
      </c>
      <c r="L29" s="77">
        <v>3379459.39</v>
      </c>
      <c r="M29" s="77">
        <v>3348739.39</v>
      </c>
      <c r="N29" s="77">
        <v>2846428.48</v>
      </c>
    </row>
    <row r="30" spans="1:14" s="29" customFormat="1" ht="405" x14ac:dyDescent="0.25">
      <c r="A30" s="28">
        <v>27</v>
      </c>
      <c r="B30" s="74" t="s">
        <v>167</v>
      </c>
      <c r="C30" s="74" t="s">
        <v>168</v>
      </c>
      <c r="D30" s="74" t="s">
        <v>1419</v>
      </c>
      <c r="E30" s="78" t="s">
        <v>1397</v>
      </c>
      <c r="F30" s="74" t="s">
        <v>169</v>
      </c>
      <c r="G30" s="74" t="s">
        <v>170</v>
      </c>
      <c r="H30" s="75" t="s">
        <v>171</v>
      </c>
      <c r="I30" s="76">
        <v>42331</v>
      </c>
      <c r="J30" s="76">
        <v>43100</v>
      </c>
      <c r="K30" s="74" t="s">
        <v>172</v>
      </c>
      <c r="L30" s="77">
        <v>2715000</v>
      </c>
      <c r="M30" s="77">
        <v>2715000</v>
      </c>
      <c r="N30" s="77">
        <v>2307750</v>
      </c>
    </row>
    <row r="31" spans="1:14" s="29" customFormat="1" ht="78.75" customHeight="1" x14ac:dyDescent="0.25">
      <c r="A31" s="28">
        <v>28</v>
      </c>
      <c r="B31" s="74" t="s">
        <v>173</v>
      </c>
      <c r="C31" s="74" t="s">
        <v>1420</v>
      </c>
      <c r="D31" s="74" t="s">
        <v>1421</v>
      </c>
      <c r="E31" s="78" t="s">
        <v>1354</v>
      </c>
      <c r="F31" s="74" t="s">
        <v>174</v>
      </c>
      <c r="G31" s="74" t="s">
        <v>175</v>
      </c>
      <c r="H31" s="75" t="s">
        <v>176</v>
      </c>
      <c r="I31" s="76">
        <v>42370</v>
      </c>
      <c r="J31" s="76">
        <v>43100</v>
      </c>
      <c r="K31" s="74" t="s">
        <v>177</v>
      </c>
      <c r="L31" s="77">
        <v>3999993.12</v>
      </c>
      <c r="M31" s="77">
        <v>3999993.12</v>
      </c>
      <c r="N31" s="77">
        <v>3399994.15</v>
      </c>
    </row>
    <row r="32" spans="1:14" s="29" customFormat="1" ht="101.25" x14ac:dyDescent="0.25">
      <c r="A32" s="28">
        <v>29</v>
      </c>
      <c r="B32" s="74" t="s">
        <v>178</v>
      </c>
      <c r="C32" s="74" t="s">
        <v>179</v>
      </c>
      <c r="D32" s="74" t="s">
        <v>1422</v>
      </c>
      <c r="E32" s="78" t="s">
        <v>1354</v>
      </c>
      <c r="F32" s="74" t="s">
        <v>180</v>
      </c>
      <c r="G32" s="74" t="s">
        <v>181</v>
      </c>
      <c r="H32" s="75" t="s">
        <v>182</v>
      </c>
      <c r="I32" s="76">
        <v>42398</v>
      </c>
      <c r="J32" s="76">
        <v>43281</v>
      </c>
      <c r="K32" s="74" t="s">
        <v>183</v>
      </c>
      <c r="L32" s="77">
        <v>3990369.24</v>
      </c>
      <c r="M32" s="77">
        <v>3990369.24</v>
      </c>
      <c r="N32" s="77">
        <v>3391813.85</v>
      </c>
    </row>
    <row r="33" spans="1:14" s="29" customFormat="1" ht="101.25" x14ac:dyDescent="0.25">
      <c r="A33" s="28">
        <v>30</v>
      </c>
      <c r="B33" s="74" t="s">
        <v>1423</v>
      </c>
      <c r="C33" s="74" t="s">
        <v>184</v>
      </c>
      <c r="D33" s="74" t="s">
        <v>185</v>
      </c>
      <c r="E33" s="78" t="s">
        <v>1397</v>
      </c>
      <c r="F33" s="74" t="s">
        <v>186</v>
      </c>
      <c r="G33" s="74" t="s">
        <v>187</v>
      </c>
      <c r="H33" s="75" t="s">
        <v>188</v>
      </c>
      <c r="I33" s="76">
        <v>42310</v>
      </c>
      <c r="J33" s="76">
        <v>43131</v>
      </c>
      <c r="K33" s="74" t="s">
        <v>189</v>
      </c>
      <c r="L33" s="77">
        <v>8809444.7400000002</v>
      </c>
      <c r="M33" s="77">
        <v>4000000</v>
      </c>
      <c r="N33" s="77">
        <v>3400000</v>
      </c>
    </row>
    <row r="34" spans="1:14" s="29" customFormat="1" ht="135" x14ac:dyDescent="0.25">
      <c r="A34" s="28">
        <v>31</v>
      </c>
      <c r="B34" s="74" t="s">
        <v>190</v>
      </c>
      <c r="C34" s="74" t="s">
        <v>1424</v>
      </c>
      <c r="D34" s="74" t="s">
        <v>1425</v>
      </c>
      <c r="E34" s="78" t="s">
        <v>1426</v>
      </c>
      <c r="F34" s="74" t="s">
        <v>192</v>
      </c>
      <c r="G34" s="74" t="s">
        <v>193</v>
      </c>
      <c r="H34" s="75" t="s">
        <v>194</v>
      </c>
      <c r="I34" s="76">
        <v>42437</v>
      </c>
      <c r="J34" s="76">
        <v>43281</v>
      </c>
      <c r="K34" s="74" t="s">
        <v>195</v>
      </c>
      <c r="L34" s="77">
        <v>6936684.1600000001</v>
      </c>
      <c r="M34" s="77">
        <v>4000000</v>
      </c>
      <c r="N34" s="77">
        <v>3200000</v>
      </c>
    </row>
    <row r="35" spans="1:14" s="29" customFormat="1" ht="409.5" x14ac:dyDescent="0.25">
      <c r="A35" s="28">
        <v>32</v>
      </c>
      <c r="B35" s="74" t="s">
        <v>1427</v>
      </c>
      <c r="C35" s="74" t="s">
        <v>1428</v>
      </c>
      <c r="D35" s="74" t="s">
        <v>1429</v>
      </c>
      <c r="E35" s="78" t="s">
        <v>1388</v>
      </c>
      <c r="F35" s="74" t="s">
        <v>684</v>
      </c>
      <c r="G35" s="74" t="s">
        <v>685</v>
      </c>
      <c r="H35" s="75" t="s">
        <v>1430</v>
      </c>
      <c r="I35" s="76">
        <v>41781</v>
      </c>
      <c r="J35" s="76">
        <v>43100</v>
      </c>
      <c r="K35" s="74" t="s">
        <v>1431</v>
      </c>
      <c r="L35" s="77">
        <v>8166686.7400000002</v>
      </c>
      <c r="M35" s="77">
        <v>7285326.5</v>
      </c>
      <c r="N35" s="77">
        <v>6192527.5199999996</v>
      </c>
    </row>
    <row r="36" spans="1:14" s="29" customFormat="1" ht="123.75" x14ac:dyDescent="0.25">
      <c r="A36" s="28">
        <v>33</v>
      </c>
      <c r="B36" s="74" t="s">
        <v>1432</v>
      </c>
      <c r="C36" s="74" t="s">
        <v>1433</v>
      </c>
      <c r="D36" s="74" t="s">
        <v>1434</v>
      </c>
      <c r="E36" s="78" t="s">
        <v>1374</v>
      </c>
      <c r="F36" s="74" t="s">
        <v>917</v>
      </c>
      <c r="G36" s="74" t="s">
        <v>918</v>
      </c>
      <c r="H36" s="75" t="s">
        <v>1435</v>
      </c>
      <c r="I36" s="76">
        <v>41983</v>
      </c>
      <c r="J36" s="76">
        <v>43465</v>
      </c>
      <c r="K36" s="74" t="s">
        <v>1436</v>
      </c>
      <c r="L36" s="77">
        <v>7566110.5599999996</v>
      </c>
      <c r="M36" s="77">
        <v>5940202.5599999996</v>
      </c>
      <c r="N36" s="77">
        <v>5049172.17</v>
      </c>
    </row>
    <row r="37" spans="1:14" s="29" customFormat="1" ht="90" x14ac:dyDescent="0.25">
      <c r="A37" s="28">
        <v>34</v>
      </c>
      <c r="B37" s="74" t="s">
        <v>1437</v>
      </c>
      <c r="C37" s="74" t="s">
        <v>1438</v>
      </c>
      <c r="D37" s="74" t="s">
        <v>1439</v>
      </c>
      <c r="E37" s="78" t="s">
        <v>1368</v>
      </c>
      <c r="F37" s="74" t="s">
        <v>752</v>
      </c>
      <c r="G37" s="74" t="s">
        <v>753</v>
      </c>
      <c r="H37" s="75" t="s">
        <v>1440</v>
      </c>
      <c r="I37" s="76">
        <v>42430</v>
      </c>
      <c r="J37" s="76">
        <v>42916</v>
      </c>
      <c r="K37" s="74" t="s">
        <v>1441</v>
      </c>
      <c r="L37" s="77">
        <v>1258916.5900000001</v>
      </c>
      <c r="M37" s="77">
        <v>1196002.0900000001</v>
      </c>
      <c r="N37" s="77">
        <v>956134.19</v>
      </c>
    </row>
    <row r="38" spans="1:14" s="29" customFormat="1" ht="135" customHeight="1" x14ac:dyDescent="0.25">
      <c r="A38" s="28">
        <v>35</v>
      </c>
      <c r="B38" s="74" t="s">
        <v>196</v>
      </c>
      <c r="C38" s="74" t="s">
        <v>1442</v>
      </c>
      <c r="D38" s="74" t="s">
        <v>1443</v>
      </c>
      <c r="E38" s="78" t="s">
        <v>1371</v>
      </c>
      <c r="F38" s="74" t="s">
        <v>197</v>
      </c>
      <c r="G38" s="74" t="s">
        <v>198</v>
      </c>
      <c r="H38" s="75" t="s">
        <v>199</v>
      </c>
      <c r="I38" s="76">
        <v>42404</v>
      </c>
      <c r="J38" s="76">
        <v>42735</v>
      </c>
      <c r="K38" s="74" t="s">
        <v>200</v>
      </c>
      <c r="L38" s="77">
        <v>2200677</v>
      </c>
      <c r="M38" s="77">
        <v>2000000</v>
      </c>
      <c r="N38" s="77">
        <v>1600000</v>
      </c>
    </row>
    <row r="39" spans="1:14" s="29" customFormat="1" ht="78.75" x14ac:dyDescent="0.25">
      <c r="A39" s="28">
        <v>36</v>
      </c>
      <c r="B39" s="74" t="s">
        <v>201</v>
      </c>
      <c r="C39" s="74" t="s">
        <v>1444</v>
      </c>
      <c r="D39" s="74" t="s">
        <v>1445</v>
      </c>
      <c r="E39" s="78" t="s">
        <v>1402</v>
      </c>
      <c r="F39" s="74" t="s">
        <v>204</v>
      </c>
      <c r="G39" s="74" t="s">
        <v>205</v>
      </c>
      <c r="H39" s="75" t="s">
        <v>206</v>
      </c>
      <c r="I39" s="76">
        <v>42401</v>
      </c>
      <c r="J39" s="76">
        <v>43039</v>
      </c>
      <c r="K39" s="74" t="s">
        <v>207</v>
      </c>
      <c r="L39" s="77">
        <v>2250500</v>
      </c>
      <c r="M39" s="77">
        <v>2250000</v>
      </c>
      <c r="N39" s="77">
        <v>1912500</v>
      </c>
    </row>
    <row r="40" spans="1:14" s="29" customFormat="1" ht="247.5" x14ac:dyDescent="0.25">
      <c r="A40" s="28">
        <v>37</v>
      </c>
      <c r="B40" s="74" t="s">
        <v>1446</v>
      </c>
      <c r="C40" s="74" t="s">
        <v>1447</v>
      </c>
      <c r="D40" s="74" t="s">
        <v>1367</v>
      </c>
      <c r="E40" s="78" t="s">
        <v>1354</v>
      </c>
      <c r="F40" s="74" t="s">
        <v>809</v>
      </c>
      <c r="G40" s="74" t="s">
        <v>810</v>
      </c>
      <c r="H40" s="75" t="s">
        <v>1448</v>
      </c>
      <c r="I40" s="76">
        <v>42275</v>
      </c>
      <c r="J40" s="76">
        <v>43008</v>
      </c>
      <c r="K40" s="74" t="s">
        <v>1449</v>
      </c>
      <c r="L40" s="77">
        <v>1675688.99</v>
      </c>
      <c r="M40" s="77">
        <v>1675688.99</v>
      </c>
      <c r="N40" s="77">
        <v>1424335.64</v>
      </c>
    </row>
    <row r="41" spans="1:14" s="29" customFormat="1" ht="90" customHeight="1" x14ac:dyDescent="0.25">
      <c r="A41" s="28">
        <v>38</v>
      </c>
      <c r="B41" s="74" t="s">
        <v>208</v>
      </c>
      <c r="C41" s="74" t="s">
        <v>209</v>
      </c>
      <c r="D41" s="74" t="s">
        <v>1450</v>
      </c>
      <c r="E41" s="78" t="s">
        <v>1397</v>
      </c>
      <c r="F41" s="74" t="s">
        <v>210</v>
      </c>
      <c r="G41" s="74" t="s">
        <v>211</v>
      </c>
      <c r="H41" s="75" t="s">
        <v>212</v>
      </c>
      <c r="I41" s="76">
        <v>42446</v>
      </c>
      <c r="J41" s="76">
        <v>42825</v>
      </c>
      <c r="K41" s="74" t="s">
        <v>213</v>
      </c>
      <c r="L41" s="77">
        <v>3999995.94</v>
      </c>
      <c r="M41" s="77">
        <v>3999995.94</v>
      </c>
      <c r="N41" s="77">
        <v>3399996.54</v>
      </c>
    </row>
    <row r="42" spans="1:14" s="29" customFormat="1" ht="135" customHeight="1" x14ac:dyDescent="0.25">
      <c r="A42" s="28">
        <v>39</v>
      </c>
      <c r="B42" s="74" t="s">
        <v>214</v>
      </c>
      <c r="C42" s="74" t="s">
        <v>1451</v>
      </c>
      <c r="D42" s="74" t="s">
        <v>1452</v>
      </c>
      <c r="E42" s="78" t="s">
        <v>1371</v>
      </c>
      <c r="F42" s="74" t="s">
        <v>215</v>
      </c>
      <c r="G42" s="74" t="s">
        <v>216</v>
      </c>
      <c r="H42" s="75" t="s">
        <v>217</v>
      </c>
      <c r="I42" s="76">
        <v>42433</v>
      </c>
      <c r="J42" s="76">
        <v>43190</v>
      </c>
      <c r="K42" s="74" t="s">
        <v>218</v>
      </c>
      <c r="L42" s="77">
        <v>1280000</v>
      </c>
      <c r="M42" s="77">
        <v>1280000</v>
      </c>
      <c r="N42" s="77">
        <v>1024000</v>
      </c>
    </row>
    <row r="43" spans="1:14" s="29" customFormat="1" ht="123.75" customHeight="1" x14ac:dyDescent="0.25">
      <c r="A43" s="28">
        <v>40</v>
      </c>
      <c r="B43" s="74" t="s">
        <v>1453</v>
      </c>
      <c r="C43" s="74" t="s">
        <v>1454</v>
      </c>
      <c r="D43" s="74" t="s">
        <v>1455</v>
      </c>
      <c r="E43" s="78" t="s">
        <v>1402</v>
      </c>
      <c r="F43" s="74" t="s">
        <v>1456</v>
      </c>
      <c r="G43" s="74" t="s">
        <v>1457</v>
      </c>
      <c r="H43" s="75" t="s">
        <v>1458</v>
      </c>
      <c r="I43" s="76">
        <v>42388</v>
      </c>
      <c r="J43" s="76">
        <v>43069</v>
      </c>
      <c r="K43" s="74" t="s">
        <v>1459</v>
      </c>
      <c r="L43" s="77">
        <v>1888091.72</v>
      </c>
      <c r="M43" s="77">
        <v>1888091.72</v>
      </c>
      <c r="N43" s="77">
        <v>1604877.96</v>
      </c>
    </row>
    <row r="44" spans="1:14" s="29" customFormat="1" ht="337.5" x14ac:dyDescent="0.25">
      <c r="A44" s="28">
        <v>41</v>
      </c>
      <c r="B44" s="74" t="s">
        <v>1460</v>
      </c>
      <c r="C44" s="74" t="s">
        <v>1461</v>
      </c>
      <c r="D44" s="74" t="s">
        <v>1462</v>
      </c>
      <c r="E44" s="78" t="s">
        <v>1395</v>
      </c>
      <c r="F44" s="74" t="s">
        <v>943</v>
      </c>
      <c r="G44" s="74" t="s">
        <v>944</v>
      </c>
      <c r="H44" s="75" t="s">
        <v>1463</v>
      </c>
      <c r="I44" s="76">
        <v>42401</v>
      </c>
      <c r="J44" s="76">
        <v>42460</v>
      </c>
      <c r="K44" s="74" t="s">
        <v>1464</v>
      </c>
      <c r="L44" s="77">
        <v>3998000</v>
      </c>
      <c r="M44" s="77">
        <v>3998000</v>
      </c>
      <c r="N44" s="77">
        <v>3348325</v>
      </c>
    </row>
    <row r="45" spans="1:14" s="29" customFormat="1" ht="67.5" customHeight="1" x14ac:dyDescent="0.25">
      <c r="A45" s="28">
        <v>42</v>
      </c>
      <c r="B45" s="74" t="s">
        <v>219</v>
      </c>
      <c r="C45" s="74" t="s">
        <v>220</v>
      </c>
      <c r="D45" s="74" t="s">
        <v>1465</v>
      </c>
      <c r="E45" s="78" t="s">
        <v>1466</v>
      </c>
      <c r="F45" s="74" t="s">
        <v>222</v>
      </c>
      <c r="G45" s="74" t="s">
        <v>223</v>
      </c>
      <c r="H45" s="75" t="s">
        <v>224</v>
      </c>
      <c r="I45" s="76">
        <v>42307</v>
      </c>
      <c r="J45" s="76">
        <v>43190</v>
      </c>
      <c r="K45" s="74" t="s">
        <v>225</v>
      </c>
      <c r="L45" s="77">
        <v>4002180.89</v>
      </c>
      <c r="M45" s="77">
        <v>3739166.65</v>
      </c>
      <c r="N45" s="77">
        <v>3178291.9</v>
      </c>
    </row>
    <row r="46" spans="1:14" s="29" customFormat="1" ht="112.5" customHeight="1" x14ac:dyDescent="0.25">
      <c r="A46" s="28">
        <v>43</v>
      </c>
      <c r="B46" s="74" t="s">
        <v>226</v>
      </c>
      <c r="C46" s="74" t="s">
        <v>1467</v>
      </c>
      <c r="D46" s="74" t="s">
        <v>1468</v>
      </c>
      <c r="E46" s="78" t="s">
        <v>1469</v>
      </c>
      <c r="F46" s="74" t="s">
        <v>228</v>
      </c>
      <c r="G46" s="74" t="s">
        <v>229</v>
      </c>
      <c r="H46" s="75" t="s">
        <v>230</v>
      </c>
      <c r="I46" s="76">
        <v>42370</v>
      </c>
      <c r="J46" s="76">
        <v>43373</v>
      </c>
      <c r="K46" s="74" t="s">
        <v>231</v>
      </c>
      <c r="L46" s="77">
        <v>4000000</v>
      </c>
      <c r="M46" s="77">
        <v>4000000</v>
      </c>
      <c r="N46" s="77">
        <v>3400000</v>
      </c>
    </row>
    <row r="47" spans="1:14" s="29" customFormat="1" ht="123.75" x14ac:dyDescent="0.25">
      <c r="A47" s="28">
        <v>44</v>
      </c>
      <c r="B47" s="74" t="s">
        <v>232</v>
      </c>
      <c r="C47" s="74" t="s">
        <v>233</v>
      </c>
      <c r="D47" s="74" t="s">
        <v>1470</v>
      </c>
      <c r="E47" s="78" t="s">
        <v>1384</v>
      </c>
      <c r="F47" s="74" t="s">
        <v>234</v>
      </c>
      <c r="G47" s="74" t="s">
        <v>235</v>
      </c>
      <c r="H47" s="75" t="s">
        <v>236</v>
      </c>
      <c r="I47" s="76">
        <v>42437</v>
      </c>
      <c r="J47" s="76">
        <v>43100</v>
      </c>
      <c r="K47" s="74" t="s">
        <v>237</v>
      </c>
      <c r="L47" s="77">
        <v>3999541.93</v>
      </c>
      <c r="M47" s="77">
        <v>3999541.93</v>
      </c>
      <c r="N47" s="77">
        <v>3399610.64</v>
      </c>
    </row>
    <row r="48" spans="1:14" s="29" customFormat="1" ht="123.75" x14ac:dyDescent="0.25">
      <c r="A48" s="28">
        <v>45</v>
      </c>
      <c r="B48" s="74" t="s">
        <v>238</v>
      </c>
      <c r="C48" s="74" t="s">
        <v>1471</v>
      </c>
      <c r="D48" s="74" t="s">
        <v>1472</v>
      </c>
      <c r="E48" s="78" t="s">
        <v>1388</v>
      </c>
      <c r="F48" s="74" t="s">
        <v>240</v>
      </c>
      <c r="G48" s="74" t="s">
        <v>241</v>
      </c>
      <c r="H48" s="75" t="s">
        <v>242</v>
      </c>
      <c r="I48" s="76">
        <v>42380</v>
      </c>
      <c r="J48" s="76">
        <v>43069</v>
      </c>
      <c r="K48" s="74" t="s">
        <v>243</v>
      </c>
      <c r="L48" s="77">
        <v>7724241.2000000002</v>
      </c>
      <c r="M48" s="77">
        <v>5590806.2000000002</v>
      </c>
      <c r="N48" s="77">
        <v>4752185.2699999996</v>
      </c>
    </row>
    <row r="49" spans="1:14" s="29" customFormat="1" ht="101.25" customHeight="1" x14ac:dyDescent="0.25">
      <c r="A49" s="28">
        <v>46</v>
      </c>
      <c r="B49" s="74" t="s">
        <v>244</v>
      </c>
      <c r="C49" s="74" t="s">
        <v>245</v>
      </c>
      <c r="D49" s="74" t="s">
        <v>1473</v>
      </c>
      <c r="E49" s="78" t="s">
        <v>1388</v>
      </c>
      <c r="F49" s="74" t="s">
        <v>246</v>
      </c>
      <c r="G49" s="74" t="s">
        <v>247</v>
      </c>
      <c r="H49" s="75" t="s">
        <v>248</v>
      </c>
      <c r="I49" s="76">
        <v>42370</v>
      </c>
      <c r="J49" s="76">
        <v>43465</v>
      </c>
      <c r="K49" s="74" t="s">
        <v>249</v>
      </c>
      <c r="L49" s="77">
        <v>4136998.9</v>
      </c>
      <c r="M49" s="77">
        <v>3997883.12</v>
      </c>
      <c r="N49" s="77">
        <v>3398200.65</v>
      </c>
    </row>
    <row r="50" spans="1:14" s="29" customFormat="1" ht="213.75" x14ac:dyDescent="0.25">
      <c r="A50" s="28">
        <v>47</v>
      </c>
      <c r="B50" s="74" t="s">
        <v>250</v>
      </c>
      <c r="C50" s="74" t="s">
        <v>251</v>
      </c>
      <c r="D50" s="74" t="s">
        <v>1474</v>
      </c>
      <c r="E50" s="78" t="s">
        <v>1374</v>
      </c>
      <c r="F50" s="74" t="s">
        <v>253</v>
      </c>
      <c r="G50" s="74" t="s">
        <v>254</v>
      </c>
      <c r="H50" s="75" t="s">
        <v>255</v>
      </c>
      <c r="I50" s="76">
        <v>42314</v>
      </c>
      <c r="J50" s="76">
        <v>43100</v>
      </c>
      <c r="K50" s="74" t="s">
        <v>256</v>
      </c>
      <c r="L50" s="77">
        <v>4131967.11</v>
      </c>
      <c r="M50" s="77">
        <v>3993347.59</v>
      </c>
      <c r="N50" s="77">
        <v>3394345.45</v>
      </c>
    </row>
    <row r="51" spans="1:14" s="29" customFormat="1" ht="123.75" x14ac:dyDescent="0.25">
      <c r="A51" s="28">
        <v>48</v>
      </c>
      <c r="B51" s="74" t="s">
        <v>1475</v>
      </c>
      <c r="C51" s="74" t="s">
        <v>1476</v>
      </c>
      <c r="D51" s="74" t="s">
        <v>1477</v>
      </c>
      <c r="E51" s="78" t="s">
        <v>1354</v>
      </c>
      <c r="F51" s="74" t="s">
        <v>180</v>
      </c>
      <c r="G51" s="74" t="s">
        <v>884</v>
      </c>
      <c r="H51" s="75" t="s">
        <v>1478</v>
      </c>
      <c r="I51" s="76">
        <v>41640</v>
      </c>
      <c r="J51" s="76">
        <v>42460</v>
      </c>
      <c r="K51" s="74" t="s">
        <v>1479</v>
      </c>
      <c r="L51" s="77">
        <v>9719819.5299999993</v>
      </c>
      <c r="M51" s="77">
        <v>4817977.22</v>
      </c>
      <c r="N51" s="77">
        <v>4095280.63</v>
      </c>
    </row>
    <row r="52" spans="1:14" s="29" customFormat="1" ht="101.25" x14ac:dyDescent="0.25">
      <c r="A52" s="28">
        <v>49</v>
      </c>
      <c r="B52" s="74" t="s">
        <v>257</v>
      </c>
      <c r="C52" s="74" t="s">
        <v>1480</v>
      </c>
      <c r="D52" s="74" t="s">
        <v>1481</v>
      </c>
      <c r="E52" s="78" t="s">
        <v>1374</v>
      </c>
      <c r="F52" s="74" t="s">
        <v>259</v>
      </c>
      <c r="G52" s="74" t="s">
        <v>260</v>
      </c>
      <c r="H52" s="75" t="s">
        <v>261</v>
      </c>
      <c r="I52" s="76">
        <v>42326</v>
      </c>
      <c r="J52" s="76">
        <v>43100</v>
      </c>
      <c r="K52" s="74" t="s">
        <v>262</v>
      </c>
      <c r="L52" s="77">
        <v>4708163.05</v>
      </c>
      <c r="M52" s="77">
        <v>3866190.05</v>
      </c>
      <c r="N52" s="77">
        <v>3286261.54</v>
      </c>
    </row>
    <row r="53" spans="1:14" s="29" customFormat="1" ht="135" x14ac:dyDescent="0.25">
      <c r="A53" s="28">
        <v>50</v>
      </c>
      <c r="B53" s="74" t="s">
        <v>1482</v>
      </c>
      <c r="C53" s="74" t="s">
        <v>1483</v>
      </c>
      <c r="D53" s="74" t="s">
        <v>1484</v>
      </c>
      <c r="E53" s="78" t="s">
        <v>1466</v>
      </c>
      <c r="F53" s="74" t="s">
        <v>534</v>
      </c>
      <c r="G53" s="74" t="s">
        <v>535</v>
      </c>
      <c r="H53" s="75" t="s">
        <v>1485</v>
      </c>
      <c r="I53" s="76">
        <v>42327</v>
      </c>
      <c r="J53" s="76">
        <v>42978</v>
      </c>
      <c r="K53" s="74" t="s">
        <v>1486</v>
      </c>
      <c r="L53" s="77">
        <v>4780207.5999999996</v>
      </c>
      <c r="M53" s="77">
        <v>3999818.88</v>
      </c>
      <c r="N53" s="77">
        <v>3399846.04</v>
      </c>
    </row>
    <row r="54" spans="1:14" s="29" customFormat="1" ht="90" x14ac:dyDescent="0.25">
      <c r="A54" s="28">
        <v>51</v>
      </c>
      <c r="B54" s="74" t="s">
        <v>263</v>
      </c>
      <c r="C54" s="74" t="s">
        <v>264</v>
      </c>
      <c r="D54" s="74" t="s">
        <v>1487</v>
      </c>
      <c r="E54" s="78" t="s">
        <v>1395</v>
      </c>
      <c r="F54" s="74" t="s">
        <v>265</v>
      </c>
      <c r="G54" s="74" t="s">
        <v>266</v>
      </c>
      <c r="H54" s="75" t="s">
        <v>267</v>
      </c>
      <c r="I54" s="76">
        <v>42340</v>
      </c>
      <c r="J54" s="76">
        <v>43054</v>
      </c>
      <c r="K54" s="74" t="s">
        <v>268</v>
      </c>
      <c r="L54" s="77">
        <v>1156612.67</v>
      </c>
      <c r="M54" s="77">
        <v>1155505.67</v>
      </c>
      <c r="N54" s="77">
        <v>982179.81</v>
      </c>
    </row>
    <row r="55" spans="1:14" s="29" customFormat="1" ht="409.5" x14ac:dyDescent="0.25">
      <c r="A55" s="28">
        <v>52</v>
      </c>
      <c r="B55" s="74" t="s">
        <v>269</v>
      </c>
      <c r="C55" s="74" t="s">
        <v>270</v>
      </c>
      <c r="D55" s="74" t="s">
        <v>1488</v>
      </c>
      <c r="E55" s="78" t="s">
        <v>1397</v>
      </c>
      <c r="F55" s="74" t="s">
        <v>271</v>
      </c>
      <c r="G55" s="74" t="s">
        <v>272</v>
      </c>
      <c r="H55" s="75" t="s">
        <v>273</v>
      </c>
      <c r="I55" s="76">
        <v>42446</v>
      </c>
      <c r="J55" s="76">
        <v>43100</v>
      </c>
      <c r="K55" s="74" t="s">
        <v>274</v>
      </c>
      <c r="L55" s="77">
        <v>3768228.92</v>
      </c>
      <c r="M55" s="77">
        <v>3749778.92</v>
      </c>
      <c r="N55" s="77">
        <v>3187312.08</v>
      </c>
    </row>
    <row r="56" spans="1:14" s="29" customFormat="1" ht="135" x14ac:dyDescent="0.25">
      <c r="A56" s="28">
        <v>53</v>
      </c>
      <c r="B56" s="74" t="s">
        <v>275</v>
      </c>
      <c r="C56" s="74" t="s">
        <v>276</v>
      </c>
      <c r="D56" s="74" t="s">
        <v>1489</v>
      </c>
      <c r="E56" s="78" t="s">
        <v>1388</v>
      </c>
      <c r="F56" s="74" t="s">
        <v>277</v>
      </c>
      <c r="G56" s="74" t="s">
        <v>278</v>
      </c>
      <c r="H56" s="75" t="s">
        <v>279</v>
      </c>
      <c r="I56" s="76">
        <v>41640</v>
      </c>
      <c r="J56" s="76">
        <v>43465</v>
      </c>
      <c r="K56" s="74" t="s">
        <v>280</v>
      </c>
      <c r="L56" s="77">
        <v>4207665.07</v>
      </c>
      <c r="M56" s="77">
        <v>3999361.51</v>
      </c>
      <c r="N56" s="77">
        <v>3399457.28</v>
      </c>
    </row>
    <row r="57" spans="1:14" s="29" customFormat="1" ht="409.5" x14ac:dyDescent="0.25">
      <c r="A57" s="28">
        <v>54</v>
      </c>
      <c r="B57" s="74" t="s">
        <v>281</v>
      </c>
      <c r="C57" s="74" t="s">
        <v>282</v>
      </c>
      <c r="D57" s="74" t="s">
        <v>1490</v>
      </c>
      <c r="E57" s="78" t="s">
        <v>1368</v>
      </c>
      <c r="F57" s="74" t="s">
        <v>283</v>
      </c>
      <c r="G57" s="74" t="s">
        <v>284</v>
      </c>
      <c r="H57" s="75" t="s">
        <v>285</v>
      </c>
      <c r="I57" s="76">
        <v>42401</v>
      </c>
      <c r="J57" s="76">
        <v>42916</v>
      </c>
      <c r="K57" s="74" t="s">
        <v>286</v>
      </c>
      <c r="L57" s="77">
        <v>890811.84</v>
      </c>
      <c r="M57" s="77">
        <v>880356.84</v>
      </c>
      <c r="N57" s="77">
        <v>748303.31</v>
      </c>
    </row>
    <row r="58" spans="1:14" s="29" customFormat="1" ht="101.25" x14ac:dyDescent="0.25">
      <c r="A58" s="28">
        <v>55</v>
      </c>
      <c r="B58" s="74" t="s">
        <v>287</v>
      </c>
      <c r="C58" s="74" t="s">
        <v>288</v>
      </c>
      <c r="D58" s="74" t="s">
        <v>1491</v>
      </c>
      <c r="E58" s="78" t="s">
        <v>1395</v>
      </c>
      <c r="F58" s="74" t="s">
        <v>289</v>
      </c>
      <c r="G58" s="74" t="s">
        <v>290</v>
      </c>
      <c r="H58" s="75" t="s">
        <v>291</v>
      </c>
      <c r="I58" s="76">
        <v>42248</v>
      </c>
      <c r="J58" s="76">
        <v>43100</v>
      </c>
      <c r="K58" s="74" t="s">
        <v>292</v>
      </c>
      <c r="L58" s="77">
        <v>5010364.38</v>
      </c>
      <c r="M58" s="77">
        <v>4612540</v>
      </c>
      <c r="N58" s="77">
        <v>3920659</v>
      </c>
    </row>
    <row r="59" spans="1:14" s="29" customFormat="1" ht="409.5" x14ac:dyDescent="0.25">
      <c r="A59" s="28">
        <v>56</v>
      </c>
      <c r="B59" s="74" t="s">
        <v>293</v>
      </c>
      <c r="C59" s="74" t="s">
        <v>294</v>
      </c>
      <c r="D59" s="74" t="s">
        <v>1492</v>
      </c>
      <c r="E59" s="78" t="s">
        <v>1395</v>
      </c>
      <c r="F59" s="74" t="s">
        <v>296</v>
      </c>
      <c r="G59" s="74" t="s">
        <v>297</v>
      </c>
      <c r="H59" s="75" t="s">
        <v>298</v>
      </c>
      <c r="I59" s="76">
        <v>42387</v>
      </c>
      <c r="J59" s="76">
        <v>43069</v>
      </c>
      <c r="K59" s="74" t="s">
        <v>299</v>
      </c>
      <c r="L59" s="77">
        <v>3163866.9</v>
      </c>
      <c r="M59" s="77">
        <v>3162636.9</v>
      </c>
      <c r="N59" s="77">
        <v>2688241.36</v>
      </c>
    </row>
    <row r="60" spans="1:14" s="29" customFormat="1" ht="348.75" x14ac:dyDescent="0.25">
      <c r="A60" s="28">
        <v>57</v>
      </c>
      <c r="B60" s="74" t="s">
        <v>300</v>
      </c>
      <c r="C60" s="74" t="s">
        <v>1493</v>
      </c>
      <c r="D60" s="74" t="s">
        <v>1494</v>
      </c>
      <c r="E60" s="78" t="s">
        <v>1384</v>
      </c>
      <c r="F60" s="74" t="s">
        <v>302</v>
      </c>
      <c r="G60" s="74" t="s">
        <v>303</v>
      </c>
      <c r="H60" s="75" t="s">
        <v>304</v>
      </c>
      <c r="I60" s="76">
        <v>42412</v>
      </c>
      <c r="J60" s="76">
        <v>42916</v>
      </c>
      <c r="K60" s="74" t="s">
        <v>305</v>
      </c>
      <c r="L60" s="77">
        <v>2465917.37</v>
      </c>
      <c r="M60" s="77">
        <v>2446975.37</v>
      </c>
      <c r="N60" s="77">
        <v>2079929.06</v>
      </c>
    </row>
    <row r="61" spans="1:14" s="29" customFormat="1" ht="90" x14ac:dyDescent="0.25">
      <c r="A61" s="28">
        <v>58</v>
      </c>
      <c r="B61" s="74" t="s">
        <v>306</v>
      </c>
      <c r="C61" s="74" t="s">
        <v>307</v>
      </c>
      <c r="D61" s="74" t="s">
        <v>1495</v>
      </c>
      <c r="E61" s="78" t="s">
        <v>1466</v>
      </c>
      <c r="F61" s="74" t="s">
        <v>308</v>
      </c>
      <c r="G61" s="74" t="s">
        <v>309</v>
      </c>
      <c r="H61" s="75" t="s">
        <v>310</v>
      </c>
      <c r="I61" s="76">
        <v>42125</v>
      </c>
      <c r="J61" s="76">
        <v>42855</v>
      </c>
      <c r="K61" s="74" t="s">
        <v>311</v>
      </c>
      <c r="L61" s="77">
        <v>1185470.6200000001</v>
      </c>
      <c r="M61" s="77">
        <v>1185470.6200000001</v>
      </c>
      <c r="N61" s="77">
        <v>1007650.02</v>
      </c>
    </row>
    <row r="62" spans="1:14" s="29" customFormat="1" ht="112.5" x14ac:dyDescent="0.25">
      <c r="A62" s="28">
        <v>59</v>
      </c>
      <c r="B62" s="74" t="s">
        <v>312</v>
      </c>
      <c r="C62" s="74" t="s">
        <v>313</v>
      </c>
      <c r="D62" s="74" t="s">
        <v>1496</v>
      </c>
      <c r="E62" s="78" t="s">
        <v>1363</v>
      </c>
      <c r="F62" s="74" t="s">
        <v>314</v>
      </c>
      <c r="G62" s="74" t="s">
        <v>315</v>
      </c>
      <c r="H62" s="75" t="s">
        <v>316</v>
      </c>
      <c r="I62" s="76">
        <v>42436</v>
      </c>
      <c r="J62" s="76">
        <v>43220</v>
      </c>
      <c r="K62" s="74" t="s">
        <v>317</v>
      </c>
      <c r="L62" s="77">
        <v>8090077.0800000001</v>
      </c>
      <c r="M62" s="77">
        <v>8000000</v>
      </c>
      <c r="N62" s="77">
        <v>6800000</v>
      </c>
    </row>
    <row r="63" spans="1:14" s="29" customFormat="1" ht="409.5" x14ac:dyDescent="0.25">
      <c r="A63" s="28">
        <v>60</v>
      </c>
      <c r="B63" s="74" t="s">
        <v>318</v>
      </c>
      <c r="C63" s="74" t="s">
        <v>319</v>
      </c>
      <c r="D63" s="74" t="s">
        <v>1497</v>
      </c>
      <c r="E63" s="78" t="s">
        <v>1374</v>
      </c>
      <c r="F63" s="74" t="s">
        <v>320</v>
      </c>
      <c r="G63" s="74" t="s">
        <v>321</v>
      </c>
      <c r="H63" s="75" t="s">
        <v>322</v>
      </c>
      <c r="I63" s="76">
        <v>42401</v>
      </c>
      <c r="J63" s="76">
        <v>42674</v>
      </c>
      <c r="K63" s="74" t="s">
        <v>323</v>
      </c>
      <c r="L63" s="77">
        <v>4306801.46</v>
      </c>
      <c r="M63" s="77">
        <v>3981003.94</v>
      </c>
      <c r="N63" s="77">
        <v>3383853.34</v>
      </c>
    </row>
    <row r="64" spans="1:14" s="29" customFormat="1" ht="112.5" x14ac:dyDescent="0.25">
      <c r="A64" s="28">
        <v>61</v>
      </c>
      <c r="B64" s="74" t="s">
        <v>1498</v>
      </c>
      <c r="C64" s="74" t="s">
        <v>1499</v>
      </c>
      <c r="D64" s="74" t="s">
        <v>1500</v>
      </c>
      <c r="E64" s="78" t="s">
        <v>1397</v>
      </c>
      <c r="F64" s="74" t="s">
        <v>210</v>
      </c>
      <c r="G64" s="74" t="s">
        <v>1501</v>
      </c>
      <c r="H64" s="75" t="s">
        <v>1502</v>
      </c>
      <c r="I64" s="76">
        <v>42287</v>
      </c>
      <c r="J64" s="76">
        <v>42735</v>
      </c>
      <c r="K64" s="74" t="s">
        <v>1503</v>
      </c>
      <c r="L64" s="77">
        <v>37983554.770000003</v>
      </c>
      <c r="M64" s="77">
        <v>8000000</v>
      </c>
      <c r="N64" s="77">
        <v>6800000</v>
      </c>
    </row>
    <row r="65" spans="1:14" s="29" customFormat="1" ht="101.25" x14ac:dyDescent="0.25">
      <c r="A65" s="28">
        <v>62</v>
      </c>
      <c r="B65" s="74" t="s">
        <v>324</v>
      </c>
      <c r="C65" s="74" t="s">
        <v>1504</v>
      </c>
      <c r="D65" s="74" t="s">
        <v>1505</v>
      </c>
      <c r="E65" s="78" t="s">
        <v>1374</v>
      </c>
      <c r="F65" s="74" t="s">
        <v>325</v>
      </c>
      <c r="G65" s="74" t="s">
        <v>326</v>
      </c>
      <c r="H65" s="75" t="s">
        <v>327</v>
      </c>
      <c r="I65" s="76">
        <v>42430</v>
      </c>
      <c r="J65" s="76">
        <v>42704</v>
      </c>
      <c r="K65" s="74" t="s">
        <v>328</v>
      </c>
      <c r="L65" s="77">
        <v>3259900.63</v>
      </c>
      <c r="M65" s="77">
        <v>3259900.63</v>
      </c>
      <c r="N65" s="77">
        <v>2770915.53</v>
      </c>
    </row>
    <row r="66" spans="1:14" s="29" customFormat="1" ht="409.5" x14ac:dyDescent="0.25">
      <c r="A66" s="28">
        <v>63</v>
      </c>
      <c r="B66" s="74" t="s">
        <v>1506</v>
      </c>
      <c r="C66" s="74" t="s">
        <v>1507</v>
      </c>
      <c r="D66" s="74" t="s">
        <v>1508</v>
      </c>
      <c r="E66" s="78" t="s">
        <v>1363</v>
      </c>
      <c r="F66" s="74" t="s">
        <v>1509</v>
      </c>
      <c r="G66" s="74" t="s">
        <v>1510</v>
      </c>
      <c r="H66" s="75" t="s">
        <v>1511</v>
      </c>
      <c r="I66" s="76">
        <v>42247</v>
      </c>
      <c r="J66" s="76">
        <v>42978</v>
      </c>
      <c r="K66" s="74" t="s">
        <v>1512</v>
      </c>
      <c r="L66" s="77">
        <v>4165833.54</v>
      </c>
      <c r="M66" s="77">
        <v>3604049.23</v>
      </c>
      <c r="N66" s="77">
        <v>3063441.84</v>
      </c>
    </row>
    <row r="67" spans="1:14" s="29" customFormat="1" ht="146.25" x14ac:dyDescent="0.25">
      <c r="A67" s="28">
        <v>64</v>
      </c>
      <c r="B67" s="74" t="s">
        <v>329</v>
      </c>
      <c r="C67" s="74" t="s">
        <v>330</v>
      </c>
      <c r="D67" s="74" t="s">
        <v>1513</v>
      </c>
      <c r="E67" s="78" t="s">
        <v>1356</v>
      </c>
      <c r="F67" s="74" t="s">
        <v>228</v>
      </c>
      <c r="G67" s="74" t="s">
        <v>331</v>
      </c>
      <c r="H67" s="75" t="s">
        <v>1514</v>
      </c>
      <c r="I67" s="76">
        <v>41640</v>
      </c>
      <c r="J67" s="76">
        <v>43100</v>
      </c>
      <c r="K67" s="74" t="s">
        <v>332</v>
      </c>
      <c r="L67" s="77">
        <v>3532502.97</v>
      </c>
      <c r="M67" s="77">
        <v>3357283.64</v>
      </c>
      <c r="N67" s="77">
        <v>2853691.09</v>
      </c>
    </row>
    <row r="68" spans="1:14" s="29" customFormat="1" ht="157.5" x14ac:dyDescent="0.25">
      <c r="A68" s="28">
        <v>65</v>
      </c>
      <c r="B68" s="74" t="s">
        <v>1515</v>
      </c>
      <c r="C68" s="74" t="s">
        <v>1516</v>
      </c>
      <c r="D68" s="74" t="s">
        <v>1517</v>
      </c>
      <c r="E68" s="78" t="s">
        <v>1374</v>
      </c>
      <c r="F68" s="74" t="s">
        <v>1518</v>
      </c>
      <c r="G68" s="74" t="s">
        <v>1519</v>
      </c>
      <c r="H68" s="75" t="s">
        <v>1520</v>
      </c>
      <c r="I68" s="76">
        <v>41730</v>
      </c>
      <c r="J68" s="76">
        <v>43100</v>
      </c>
      <c r="K68" s="74" t="s">
        <v>1521</v>
      </c>
      <c r="L68" s="77">
        <v>6221215.0300000003</v>
      </c>
      <c r="M68" s="77">
        <v>5685637.4500000002</v>
      </c>
      <c r="N68" s="77">
        <v>4832791.83</v>
      </c>
    </row>
    <row r="69" spans="1:14" s="29" customFormat="1" ht="247.5" x14ac:dyDescent="0.25">
      <c r="A69" s="28">
        <v>66</v>
      </c>
      <c r="B69" s="74" t="s">
        <v>1522</v>
      </c>
      <c r="C69" s="74" t="s">
        <v>1523</v>
      </c>
      <c r="D69" s="74" t="s">
        <v>1524</v>
      </c>
      <c r="E69" s="78" t="s">
        <v>1466</v>
      </c>
      <c r="F69" s="74" t="s">
        <v>566</v>
      </c>
      <c r="G69" s="74" t="s">
        <v>567</v>
      </c>
      <c r="H69" s="75" t="s">
        <v>1525</v>
      </c>
      <c r="I69" s="76">
        <v>42339</v>
      </c>
      <c r="J69" s="76">
        <v>42978</v>
      </c>
      <c r="K69" s="74" t="s">
        <v>1526</v>
      </c>
      <c r="L69" s="77">
        <v>2000000</v>
      </c>
      <c r="M69" s="77">
        <v>2000000</v>
      </c>
      <c r="N69" s="77">
        <v>1700000</v>
      </c>
    </row>
    <row r="70" spans="1:14" s="29" customFormat="1" ht="157.5" x14ac:dyDescent="0.25">
      <c r="A70" s="28">
        <v>67</v>
      </c>
      <c r="B70" s="74" t="s">
        <v>1527</v>
      </c>
      <c r="C70" s="74" t="s">
        <v>1528</v>
      </c>
      <c r="D70" s="74" t="s">
        <v>1529</v>
      </c>
      <c r="E70" s="78" t="s">
        <v>1388</v>
      </c>
      <c r="F70" s="74" t="s">
        <v>428</v>
      </c>
      <c r="G70" s="74" t="s">
        <v>429</v>
      </c>
      <c r="H70" s="75" t="s">
        <v>1530</v>
      </c>
      <c r="I70" s="76">
        <v>42614</v>
      </c>
      <c r="J70" s="76">
        <v>42794</v>
      </c>
      <c r="K70" s="74" t="s">
        <v>1531</v>
      </c>
      <c r="L70" s="77">
        <v>2010000</v>
      </c>
      <c r="M70" s="77">
        <v>2000000</v>
      </c>
      <c r="N70" s="77">
        <v>1700000</v>
      </c>
    </row>
    <row r="71" spans="1:14" s="29" customFormat="1" ht="202.5" x14ac:dyDescent="0.25">
      <c r="A71" s="28">
        <v>68</v>
      </c>
      <c r="B71" s="74" t="s">
        <v>1532</v>
      </c>
      <c r="C71" s="74" t="s">
        <v>1533</v>
      </c>
      <c r="D71" s="74" t="s">
        <v>1534</v>
      </c>
      <c r="E71" s="78" t="s">
        <v>1354</v>
      </c>
      <c r="F71" s="74" t="s">
        <v>180</v>
      </c>
      <c r="G71" s="74" t="s">
        <v>588</v>
      </c>
      <c r="H71" s="75" t="s">
        <v>1535</v>
      </c>
      <c r="I71" s="76">
        <v>42248</v>
      </c>
      <c r="J71" s="76">
        <v>42735</v>
      </c>
      <c r="K71" s="74" t="s">
        <v>1536</v>
      </c>
      <c r="L71" s="77">
        <v>2769885.13</v>
      </c>
      <c r="M71" s="77">
        <v>2000000</v>
      </c>
      <c r="N71" s="77">
        <v>1700000</v>
      </c>
    </row>
    <row r="72" spans="1:14" s="29" customFormat="1" ht="67.5" x14ac:dyDescent="0.25">
      <c r="A72" s="28">
        <v>69</v>
      </c>
      <c r="B72" s="74" t="s">
        <v>1725</v>
      </c>
      <c r="C72" s="74" t="s">
        <v>1726</v>
      </c>
      <c r="D72" s="74" t="s">
        <v>1724</v>
      </c>
      <c r="E72" s="78" t="s">
        <v>1411</v>
      </c>
      <c r="F72" s="74" t="s">
        <v>1727</v>
      </c>
      <c r="G72" s="74" t="s">
        <v>1728</v>
      </c>
      <c r="H72" s="75" t="s">
        <v>1788</v>
      </c>
      <c r="I72" s="76">
        <v>41640</v>
      </c>
      <c r="J72" s="76">
        <v>43008</v>
      </c>
      <c r="K72" s="74" t="s">
        <v>1729</v>
      </c>
      <c r="L72" s="77">
        <v>999606.77</v>
      </c>
      <c r="M72" s="77">
        <v>999606.77</v>
      </c>
      <c r="N72" s="77">
        <v>849665.75</v>
      </c>
    </row>
    <row r="73" spans="1:14" s="29" customFormat="1" ht="409.5" x14ac:dyDescent="0.25">
      <c r="A73" s="28">
        <v>70</v>
      </c>
      <c r="B73" s="74" t="s">
        <v>1537</v>
      </c>
      <c r="C73" s="74" t="s">
        <v>1538</v>
      </c>
      <c r="D73" s="74" t="s">
        <v>1539</v>
      </c>
      <c r="E73" s="78" t="s">
        <v>1411</v>
      </c>
      <c r="F73" s="74" t="s">
        <v>560</v>
      </c>
      <c r="G73" s="74" t="s">
        <v>561</v>
      </c>
      <c r="H73" s="75" t="s">
        <v>1540</v>
      </c>
      <c r="I73" s="76">
        <v>42628</v>
      </c>
      <c r="J73" s="76">
        <v>43100</v>
      </c>
      <c r="K73" s="74" t="s">
        <v>1541</v>
      </c>
      <c r="L73" s="77">
        <v>1998000</v>
      </c>
      <c r="M73" s="77">
        <v>1998000</v>
      </c>
      <c r="N73" s="77">
        <v>1698300</v>
      </c>
    </row>
    <row r="74" spans="1:14" s="29" customFormat="1" ht="202.5" x14ac:dyDescent="0.25">
      <c r="A74" s="28">
        <v>71</v>
      </c>
      <c r="B74" s="74" t="s">
        <v>1731</v>
      </c>
      <c r="C74" s="74" t="s">
        <v>1732</v>
      </c>
      <c r="D74" s="74" t="s">
        <v>1730</v>
      </c>
      <c r="E74" s="78" t="s">
        <v>1469</v>
      </c>
      <c r="F74" s="74" t="s">
        <v>228</v>
      </c>
      <c r="G74" s="74" t="s">
        <v>1733</v>
      </c>
      <c r="H74" s="75" t="s">
        <v>1789</v>
      </c>
      <c r="I74" s="76">
        <v>41808</v>
      </c>
      <c r="J74" s="76">
        <v>43100</v>
      </c>
      <c r="K74" s="74" t="s">
        <v>1734</v>
      </c>
      <c r="L74" s="77">
        <v>10527599.75</v>
      </c>
      <c r="M74" s="77">
        <v>9248989.75</v>
      </c>
      <c r="N74" s="77">
        <v>7861641.2800000003</v>
      </c>
    </row>
    <row r="75" spans="1:14" s="29" customFormat="1" ht="236.25" x14ac:dyDescent="0.25">
      <c r="A75" s="28">
        <v>72</v>
      </c>
      <c r="B75" s="74" t="s">
        <v>1542</v>
      </c>
      <c r="C75" s="74" t="s">
        <v>1543</v>
      </c>
      <c r="D75" s="74" t="s">
        <v>1544</v>
      </c>
      <c r="E75" s="78" t="s">
        <v>1801</v>
      </c>
      <c r="F75" s="74" t="s">
        <v>99</v>
      </c>
      <c r="G75" s="74" t="s">
        <v>363</v>
      </c>
      <c r="H75" s="75" t="s">
        <v>1545</v>
      </c>
      <c r="I75" s="76">
        <v>42576</v>
      </c>
      <c r="J75" s="76">
        <v>43830</v>
      </c>
      <c r="K75" s="74" t="s">
        <v>1546</v>
      </c>
      <c r="L75" s="77">
        <v>30065190</v>
      </c>
      <c r="M75" s="77">
        <v>30000000</v>
      </c>
      <c r="N75" s="77">
        <v>25400000</v>
      </c>
    </row>
    <row r="76" spans="1:14" s="29" customFormat="1" ht="409.5" x14ac:dyDescent="0.25">
      <c r="A76" s="28">
        <v>73</v>
      </c>
      <c r="B76" s="74" t="s">
        <v>1736</v>
      </c>
      <c r="C76" s="74" t="s">
        <v>1737</v>
      </c>
      <c r="D76" s="74" t="s">
        <v>1735</v>
      </c>
      <c r="E76" s="78" t="s">
        <v>1388</v>
      </c>
      <c r="F76" s="74" t="s">
        <v>1338</v>
      </c>
      <c r="G76" s="74" t="s">
        <v>1339</v>
      </c>
      <c r="H76" s="75" t="s">
        <v>1790</v>
      </c>
      <c r="I76" s="76">
        <v>42643</v>
      </c>
      <c r="J76" s="76">
        <v>42916</v>
      </c>
      <c r="K76" s="74" t="s">
        <v>1738</v>
      </c>
      <c r="L76" s="77">
        <v>8967150</v>
      </c>
      <c r="M76" s="77">
        <v>8960450</v>
      </c>
      <c r="N76" s="77">
        <v>7616382.5</v>
      </c>
    </row>
    <row r="77" spans="1:14" s="29" customFormat="1" ht="409.5" x14ac:dyDescent="0.25">
      <c r="A77" s="28">
        <v>74</v>
      </c>
      <c r="B77" s="74" t="s">
        <v>1740</v>
      </c>
      <c r="C77" s="74" t="s">
        <v>1741</v>
      </c>
      <c r="D77" s="74" t="s">
        <v>1739</v>
      </c>
      <c r="E77" s="78" t="s">
        <v>1356</v>
      </c>
      <c r="F77" s="74" t="s">
        <v>60</v>
      </c>
      <c r="G77" s="74" t="s">
        <v>555</v>
      </c>
      <c r="H77" s="75" t="s">
        <v>1791</v>
      </c>
      <c r="I77" s="76">
        <v>42583</v>
      </c>
      <c r="J77" s="76">
        <v>43190</v>
      </c>
      <c r="K77" s="74" t="s">
        <v>1742</v>
      </c>
      <c r="L77" s="77">
        <v>2000000</v>
      </c>
      <c r="M77" s="77">
        <v>2000000</v>
      </c>
      <c r="N77" s="77">
        <v>1700000</v>
      </c>
    </row>
    <row r="78" spans="1:14" s="29" customFormat="1" ht="409.5" x14ac:dyDescent="0.25">
      <c r="A78" s="28">
        <v>75</v>
      </c>
      <c r="B78" s="74" t="s">
        <v>1744</v>
      </c>
      <c r="C78" s="74" t="s">
        <v>1745</v>
      </c>
      <c r="D78" s="74" t="s">
        <v>1743</v>
      </c>
      <c r="E78" s="78" t="s">
        <v>1411</v>
      </c>
      <c r="F78" s="74" t="s">
        <v>560</v>
      </c>
      <c r="G78" s="74" t="s">
        <v>1283</v>
      </c>
      <c r="H78" s="75" t="s">
        <v>1792</v>
      </c>
      <c r="I78" s="76">
        <v>42647</v>
      </c>
      <c r="J78" s="76">
        <v>43009</v>
      </c>
      <c r="K78" s="74" t="s">
        <v>1746</v>
      </c>
      <c r="L78" s="77">
        <v>9000000</v>
      </c>
      <c r="M78" s="77">
        <v>9000000</v>
      </c>
      <c r="N78" s="77">
        <v>7650000</v>
      </c>
    </row>
    <row r="79" spans="1:14" s="29" customFormat="1" ht="101.25" x14ac:dyDescent="0.25">
      <c r="A79" s="28">
        <v>76</v>
      </c>
      <c r="B79" s="74" t="s">
        <v>1748</v>
      </c>
      <c r="C79" s="74" t="s">
        <v>1749</v>
      </c>
      <c r="D79" s="74" t="s">
        <v>1747</v>
      </c>
      <c r="E79" s="78" t="s">
        <v>1363</v>
      </c>
      <c r="F79" s="74" t="s">
        <v>452</v>
      </c>
      <c r="G79" s="74" t="s">
        <v>1750</v>
      </c>
      <c r="H79" s="75" t="s">
        <v>1793</v>
      </c>
      <c r="I79" s="76">
        <v>41640</v>
      </c>
      <c r="J79" s="76">
        <v>42735</v>
      </c>
      <c r="K79" s="74" t="s">
        <v>1751</v>
      </c>
      <c r="L79" s="77">
        <v>10132768</v>
      </c>
      <c r="M79" s="77">
        <v>9804000</v>
      </c>
      <c r="N79" s="77">
        <v>8333400</v>
      </c>
    </row>
    <row r="80" spans="1:14" s="29" customFormat="1" ht="389.25" customHeight="1" x14ac:dyDescent="0.25">
      <c r="A80" s="28">
        <v>77</v>
      </c>
      <c r="B80" s="275" t="s">
        <v>2329</v>
      </c>
      <c r="C80" s="275" t="s">
        <v>2330</v>
      </c>
      <c r="D80" s="275" t="s">
        <v>2331</v>
      </c>
      <c r="E80" s="275" t="s">
        <v>1384</v>
      </c>
      <c r="F80" s="275" t="s">
        <v>234</v>
      </c>
      <c r="G80" s="275" t="s">
        <v>1143</v>
      </c>
      <c r="H80" s="275" t="s">
        <v>1144</v>
      </c>
      <c r="I80" s="276">
        <v>42614</v>
      </c>
      <c r="J80" s="276">
        <v>43131</v>
      </c>
      <c r="K80" s="275" t="s">
        <v>2332</v>
      </c>
      <c r="L80" s="277">
        <v>20001230</v>
      </c>
      <c r="M80" s="277">
        <v>20000000</v>
      </c>
      <c r="N80" s="277">
        <v>17000000</v>
      </c>
    </row>
    <row r="81" spans="1:14" s="29" customFormat="1" ht="90" x14ac:dyDescent="0.25">
      <c r="A81" s="28">
        <v>78</v>
      </c>
      <c r="B81" s="74" t="s">
        <v>1753</v>
      </c>
      <c r="C81" s="74" t="s">
        <v>1754</v>
      </c>
      <c r="D81" s="74" t="s">
        <v>1752</v>
      </c>
      <c r="E81" s="78" t="s">
        <v>1384</v>
      </c>
      <c r="F81" s="74" t="s">
        <v>234</v>
      </c>
      <c r="G81" s="74" t="s">
        <v>1232</v>
      </c>
      <c r="H81" s="75" t="s">
        <v>1794</v>
      </c>
      <c r="I81" s="76">
        <v>41640</v>
      </c>
      <c r="J81" s="76">
        <v>43100</v>
      </c>
      <c r="K81" s="74" t="s">
        <v>1755</v>
      </c>
      <c r="L81" s="77">
        <v>9965430.1600000001</v>
      </c>
      <c r="M81" s="77">
        <v>9390000</v>
      </c>
      <c r="N81" s="77">
        <v>7980000</v>
      </c>
    </row>
    <row r="82" spans="1:14" s="29" customFormat="1" ht="202.5" x14ac:dyDescent="0.25">
      <c r="A82" s="28">
        <v>79</v>
      </c>
      <c r="B82" s="74" t="s">
        <v>1757</v>
      </c>
      <c r="C82" s="74" t="s">
        <v>1758</v>
      </c>
      <c r="D82" s="74" t="s">
        <v>1756</v>
      </c>
      <c r="E82" s="78" t="s">
        <v>1411</v>
      </c>
      <c r="F82" s="74" t="s">
        <v>1759</v>
      </c>
      <c r="G82" s="74" t="s">
        <v>1760</v>
      </c>
      <c r="H82" s="75" t="s">
        <v>1795</v>
      </c>
      <c r="I82" s="76">
        <v>42697</v>
      </c>
      <c r="J82" s="76">
        <v>43100</v>
      </c>
      <c r="K82" s="74" t="s">
        <v>1761</v>
      </c>
      <c r="L82" s="77">
        <v>5894415.5499999998</v>
      </c>
      <c r="M82" s="77">
        <v>5886610.5499999998</v>
      </c>
      <c r="N82" s="77">
        <v>5003618.96</v>
      </c>
    </row>
    <row r="83" spans="1:14" s="29" customFormat="1" ht="225" x14ac:dyDescent="0.25">
      <c r="A83" s="28">
        <v>80</v>
      </c>
      <c r="B83" s="74" t="s">
        <v>1763</v>
      </c>
      <c r="C83" s="74" t="s">
        <v>1764</v>
      </c>
      <c r="D83" s="74" t="s">
        <v>1762</v>
      </c>
      <c r="E83" s="78" t="s">
        <v>1402</v>
      </c>
      <c r="F83" s="74" t="s">
        <v>375</v>
      </c>
      <c r="G83" s="74" t="s">
        <v>376</v>
      </c>
      <c r="H83" s="75" t="s">
        <v>1796</v>
      </c>
      <c r="I83" s="76">
        <v>42622</v>
      </c>
      <c r="J83" s="76">
        <v>42947</v>
      </c>
      <c r="K83" s="74" t="s">
        <v>1765</v>
      </c>
      <c r="L83" s="77">
        <v>2000000</v>
      </c>
      <c r="M83" s="77">
        <v>2000000</v>
      </c>
      <c r="N83" s="77">
        <v>1700000</v>
      </c>
    </row>
    <row r="84" spans="1:14" s="29" customFormat="1" ht="180" x14ac:dyDescent="0.25">
      <c r="A84" s="28">
        <v>81</v>
      </c>
      <c r="B84" s="74" t="s">
        <v>1767</v>
      </c>
      <c r="C84" s="74" t="s">
        <v>1768</v>
      </c>
      <c r="D84" s="74" t="s">
        <v>1766</v>
      </c>
      <c r="E84" s="78" t="s">
        <v>1384</v>
      </c>
      <c r="F84" s="74" t="s">
        <v>234</v>
      </c>
      <c r="G84" s="74" t="s">
        <v>369</v>
      </c>
      <c r="H84" s="75" t="s">
        <v>1797</v>
      </c>
      <c r="I84" s="76">
        <v>42653</v>
      </c>
      <c r="J84" s="76">
        <v>43146</v>
      </c>
      <c r="K84" s="74" t="s">
        <v>1769</v>
      </c>
      <c r="L84" s="77">
        <v>2000000</v>
      </c>
      <c r="M84" s="77">
        <v>2000000</v>
      </c>
      <c r="N84" s="77">
        <v>1700000</v>
      </c>
    </row>
    <row r="85" spans="1:14" s="29" customFormat="1" ht="337.5" x14ac:dyDescent="0.25">
      <c r="A85" s="28">
        <v>82</v>
      </c>
      <c r="B85" s="74" t="s">
        <v>1771</v>
      </c>
      <c r="C85" s="74" t="s">
        <v>1772</v>
      </c>
      <c r="D85" s="74" t="s">
        <v>1770</v>
      </c>
      <c r="E85" s="78" t="s">
        <v>1397</v>
      </c>
      <c r="F85" s="74" t="s">
        <v>210</v>
      </c>
      <c r="G85" s="74" t="s">
        <v>1773</v>
      </c>
      <c r="H85" s="75" t="s">
        <v>1798</v>
      </c>
      <c r="I85" s="76">
        <v>42564</v>
      </c>
      <c r="J85" s="76">
        <v>43008</v>
      </c>
      <c r="K85" s="74" t="s">
        <v>1774</v>
      </c>
      <c r="L85" s="77">
        <v>2000000</v>
      </c>
      <c r="M85" s="77">
        <v>2000000</v>
      </c>
      <c r="N85" s="77">
        <v>1700000</v>
      </c>
    </row>
    <row r="86" spans="1:14" s="29" customFormat="1" ht="146.25" x14ac:dyDescent="0.25">
      <c r="A86" s="28">
        <v>83</v>
      </c>
      <c r="B86" s="74" t="s">
        <v>1776</v>
      </c>
      <c r="C86" s="74" t="s">
        <v>1777</v>
      </c>
      <c r="D86" s="74" t="s">
        <v>1775</v>
      </c>
      <c r="E86" s="78" t="s">
        <v>1388</v>
      </c>
      <c r="F86" s="74" t="s">
        <v>1778</v>
      </c>
      <c r="G86" s="74" t="s">
        <v>1779</v>
      </c>
      <c r="H86" s="75" t="s">
        <v>1799</v>
      </c>
      <c r="I86" s="76">
        <v>41640</v>
      </c>
      <c r="J86" s="76">
        <v>43404</v>
      </c>
      <c r="K86" s="74" t="s">
        <v>1780</v>
      </c>
      <c r="L86" s="77">
        <v>3764070</v>
      </c>
      <c r="M86" s="77">
        <v>1000000</v>
      </c>
      <c r="N86" s="77">
        <v>850000</v>
      </c>
    </row>
    <row r="87" spans="1:14" s="29" customFormat="1" ht="112.5" x14ac:dyDescent="0.25">
      <c r="A87" s="28">
        <v>84</v>
      </c>
      <c r="B87" s="275" t="s">
        <v>2333</v>
      </c>
      <c r="C87" s="275" t="s">
        <v>2334</v>
      </c>
      <c r="D87" s="275" t="s">
        <v>2335</v>
      </c>
      <c r="E87" s="275" t="s">
        <v>1388</v>
      </c>
      <c r="F87" s="275" t="s">
        <v>1389</v>
      </c>
      <c r="G87" s="275" t="s">
        <v>1390</v>
      </c>
      <c r="H87" s="275" t="s">
        <v>2336</v>
      </c>
      <c r="I87" s="276">
        <v>42810</v>
      </c>
      <c r="J87" s="276">
        <v>43373</v>
      </c>
      <c r="K87" s="275" t="s">
        <v>2337</v>
      </c>
      <c r="L87" s="277">
        <v>10942520.35</v>
      </c>
      <c r="M87" s="277">
        <v>10000000</v>
      </c>
      <c r="N87" s="277">
        <v>8500000</v>
      </c>
    </row>
    <row r="88" spans="1:14" s="29" customFormat="1" ht="180" x14ac:dyDescent="0.25">
      <c r="A88" s="28">
        <v>85</v>
      </c>
      <c r="B88" s="74" t="s">
        <v>1782</v>
      </c>
      <c r="C88" s="74" t="s">
        <v>1783</v>
      </c>
      <c r="D88" s="74" t="s">
        <v>1781</v>
      </c>
      <c r="E88" s="78" t="s">
        <v>1371</v>
      </c>
      <c r="F88" s="74" t="s">
        <v>99</v>
      </c>
      <c r="G88" s="74" t="s">
        <v>550</v>
      </c>
      <c r="H88" s="75" t="s">
        <v>1800</v>
      </c>
      <c r="I88" s="76">
        <v>42657</v>
      </c>
      <c r="J88" s="76">
        <v>43099</v>
      </c>
      <c r="K88" s="74" t="s">
        <v>1784</v>
      </c>
      <c r="L88" s="77">
        <v>2000000</v>
      </c>
      <c r="M88" s="77">
        <v>2000000</v>
      </c>
      <c r="N88" s="77">
        <v>1600000</v>
      </c>
    </row>
    <row r="89" spans="1:14" s="29" customFormat="1" ht="409.5" x14ac:dyDescent="0.25">
      <c r="A89" s="28">
        <v>86</v>
      </c>
      <c r="B89" s="275" t="s">
        <v>2338</v>
      </c>
      <c r="C89" s="275" t="s">
        <v>2339</v>
      </c>
      <c r="D89" s="275" t="s">
        <v>2340</v>
      </c>
      <c r="E89" s="275" t="s">
        <v>1368</v>
      </c>
      <c r="F89" s="275" t="s">
        <v>351</v>
      </c>
      <c r="G89" s="275" t="s">
        <v>352</v>
      </c>
      <c r="H89" s="75" t="s">
        <v>2352</v>
      </c>
      <c r="I89" s="276">
        <v>42583</v>
      </c>
      <c r="J89" s="276">
        <v>43220</v>
      </c>
      <c r="K89" s="275" t="s">
        <v>2353</v>
      </c>
      <c r="L89" s="277">
        <v>2000000</v>
      </c>
      <c r="M89" s="277">
        <v>2000000</v>
      </c>
      <c r="N89" s="277">
        <v>1700000</v>
      </c>
    </row>
    <row r="90" spans="1:14" s="29" customFormat="1" ht="409.5" x14ac:dyDescent="0.25">
      <c r="A90" s="28">
        <v>87</v>
      </c>
      <c r="B90" s="275" t="s">
        <v>2341</v>
      </c>
      <c r="C90" s="275" t="s">
        <v>2342</v>
      </c>
      <c r="D90" s="275" t="s">
        <v>2343</v>
      </c>
      <c r="E90" s="275" t="s">
        <v>1374</v>
      </c>
      <c r="F90" s="275" t="s">
        <v>325</v>
      </c>
      <c r="G90" s="275" t="s">
        <v>583</v>
      </c>
      <c r="H90" s="275" t="s">
        <v>2354</v>
      </c>
      <c r="I90" s="276">
        <v>42625</v>
      </c>
      <c r="J90" s="276">
        <v>43189</v>
      </c>
      <c r="K90" s="275" t="s">
        <v>2355</v>
      </c>
      <c r="L90" s="277">
        <v>2000000</v>
      </c>
      <c r="M90" s="277">
        <v>2000000</v>
      </c>
      <c r="N90" s="277">
        <v>1700000</v>
      </c>
    </row>
    <row r="91" spans="1:14" s="29" customFormat="1" ht="409.5" x14ac:dyDescent="0.25">
      <c r="A91" s="28">
        <v>88</v>
      </c>
      <c r="B91" s="275" t="s">
        <v>2344</v>
      </c>
      <c r="C91" s="275" t="s">
        <v>2345</v>
      </c>
      <c r="D91" s="275" t="s">
        <v>2346</v>
      </c>
      <c r="E91" s="275" t="s">
        <v>1395</v>
      </c>
      <c r="F91" s="275" t="s">
        <v>468</v>
      </c>
      <c r="G91" s="275" t="s">
        <v>575</v>
      </c>
      <c r="H91" s="75" t="s">
        <v>2356</v>
      </c>
      <c r="I91" s="276">
        <v>41640</v>
      </c>
      <c r="J91" s="276">
        <v>42916</v>
      </c>
      <c r="K91" s="275" t="s">
        <v>2357</v>
      </c>
      <c r="L91" s="277">
        <v>2015996.87</v>
      </c>
      <c r="M91" s="277">
        <v>1999926.87</v>
      </c>
      <c r="N91" s="277">
        <v>1699937.83</v>
      </c>
    </row>
    <row r="92" spans="1:14" s="29" customFormat="1" ht="101.25" x14ac:dyDescent="0.25">
      <c r="A92" s="28">
        <v>89</v>
      </c>
      <c r="B92" s="275" t="s">
        <v>2347</v>
      </c>
      <c r="C92" s="275" t="s">
        <v>2348</v>
      </c>
      <c r="D92" s="275" t="s">
        <v>2349</v>
      </c>
      <c r="E92" s="275" t="s">
        <v>1368</v>
      </c>
      <c r="F92" s="275" t="s">
        <v>2350</v>
      </c>
      <c r="G92" s="275" t="s">
        <v>2351</v>
      </c>
      <c r="H92" s="275" t="s">
        <v>2358</v>
      </c>
      <c r="I92" s="276">
        <v>41640</v>
      </c>
      <c r="J92" s="276">
        <v>43008</v>
      </c>
      <c r="K92" s="275" t="s">
        <v>1780</v>
      </c>
      <c r="L92" s="277">
        <v>1284071</v>
      </c>
      <c r="M92" s="277">
        <v>1000000</v>
      </c>
      <c r="N92" s="277">
        <v>850000</v>
      </c>
    </row>
    <row r="93" spans="1:14" s="29" customFormat="1" ht="101.25" x14ac:dyDescent="0.25">
      <c r="A93" s="28">
        <v>90</v>
      </c>
      <c r="B93" s="74" t="s">
        <v>1547</v>
      </c>
      <c r="C93" s="74" t="s">
        <v>1548</v>
      </c>
      <c r="D93" s="74" t="s">
        <v>1549</v>
      </c>
      <c r="E93" s="78" t="s">
        <v>1388</v>
      </c>
      <c r="F93" s="74" t="s">
        <v>1123</v>
      </c>
      <c r="G93" s="74" t="s">
        <v>1124</v>
      </c>
      <c r="H93" s="75" t="s">
        <v>1550</v>
      </c>
      <c r="I93" s="76">
        <v>41640</v>
      </c>
      <c r="J93" s="76">
        <v>43100</v>
      </c>
      <c r="K93" s="74" t="s">
        <v>1551</v>
      </c>
      <c r="L93" s="77">
        <v>49629000</v>
      </c>
      <c r="M93" s="77">
        <v>44426000</v>
      </c>
      <c r="N93" s="77">
        <v>37762100</v>
      </c>
    </row>
    <row r="94" spans="1:14" ht="78.75" x14ac:dyDescent="0.25">
      <c r="A94" s="28">
        <v>91</v>
      </c>
      <c r="B94" s="30" t="s">
        <v>333</v>
      </c>
      <c r="C94" s="30" t="s">
        <v>334</v>
      </c>
      <c r="D94" s="30" t="s">
        <v>79</v>
      </c>
      <c r="E94" s="30" t="s">
        <v>80</v>
      </c>
      <c r="F94" s="30" t="s">
        <v>81</v>
      </c>
      <c r="G94" s="30" t="s">
        <v>82</v>
      </c>
      <c r="H94" s="30" t="s">
        <v>335</v>
      </c>
      <c r="I94" s="32">
        <v>39083</v>
      </c>
      <c r="J94" s="32">
        <v>40816</v>
      </c>
      <c r="K94" s="32" t="s">
        <v>336</v>
      </c>
      <c r="L94" s="31">
        <v>580232</v>
      </c>
      <c r="M94" s="31">
        <v>580232</v>
      </c>
      <c r="N94" s="31">
        <v>493197.2</v>
      </c>
    </row>
    <row r="95" spans="1:14" ht="78.75" x14ac:dyDescent="0.25">
      <c r="A95" s="28">
        <v>92</v>
      </c>
      <c r="B95" s="30" t="s">
        <v>337</v>
      </c>
      <c r="C95" s="30" t="s">
        <v>338</v>
      </c>
      <c r="D95" s="30" t="s">
        <v>339</v>
      </c>
      <c r="E95" s="30" t="s">
        <v>191</v>
      </c>
      <c r="F95" s="30" t="s">
        <v>340</v>
      </c>
      <c r="G95" s="30" t="s">
        <v>341</v>
      </c>
      <c r="H95" s="30" t="s">
        <v>342</v>
      </c>
      <c r="I95" s="32">
        <v>39083</v>
      </c>
      <c r="J95" s="32">
        <v>41213</v>
      </c>
      <c r="K95" s="32" t="s">
        <v>343</v>
      </c>
      <c r="L95" s="31">
        <v>15730760</v>
      </c>
      <c r="M95" s="31">
        <v>11202540</v>
      </c>
      <c r="N95" s="31">
        <v>9522159</v>
      </c>
    </row>
    <row r="96" spans="1:14" ht="101.25" x14ac:dyDescent="0.25">
      <c r="A96" s="28">
        <v>93</v>
      </c>
      <c r="B96" s="30" t="s">
        <v>344</v>
      </c>
      <c r="C96" s="30" t="s">
        <v>345</v>
      </c>
      <c r="D96" s="30" t="s">
        <v>346</v>
      </c>
      <c r="E96" s="30" t="s">
        <v>93</v>
      </c>
      <c r="F96" s="30" t="s">
        <v>94</v>
      </c>
      <c r="G96" s="30" t="s">
        <v>95</v>
      </c>
      <c r="H96" s="30" t="s">
        <v>347</v>
      </c>
      <c r="I96" s="32">
        <v>39083</v>
      </c>
      <c r="J96" s="32">
        <v>41455</v>
      </c>
      <c r="K96" s="32" t="s">
        <v>336</v>
      </c>
      <c r="L96" s="31">
        <v>906428.75</v>
      </c>
      <c r="M96" s="31">
        <v>902768.75</v>
      </c>
      <c r="N96" s="31">
        <v>767353.43</v>
      </c>
    </row>
    <row r="97" spans="1:14" ht="123.75" x14ac:dyDescent="0.25">
      <c r="A97" s="28">
        <v>94</v>
      </c>
      <c r="B97" s="30" t="s">
        <v>348</v>
      </c>
      <c r="C97" s="30" t="s">
        <v>349</v>
      </c>
      <c r="D97" s="30" t="s">
        <v>350</v>
      </c>
      <c r="E97" s="30" t="s">
        <v>73</v>
      </c>
      <c r="F97" s="30" t="s">
        <v>351</v>
      </c>
      <c r="G97" s="30" t="s">
        <v>352</v>
      </c>
      <c r="H97" s="30" t="s">
        <v>353</v>
      </c>
      <c r="I97" s="32">
        <v>39083</v>
      </c>
      <c r="J97" s="32">
        <v>41213</v>
      </c>
      <c r="K97" s="32" t="s">
        <v>343</v>
      </c>
      <c r="L97" s="31">
        <v>13310377.52</v>
      </c>
      <c r="M97" s="31">
        <v>11228000</v>
      </c>
      <c r="N97" s="31">
        <v>9543800</v>
      </c>
    </row>
    <row r="98" spans="1:14" ht="101.25" x14ac:dyDescent="0.25">
      <c r="A98" s="28">
        <v>95</v>
      </c>
      <c r="B98" s="30" t="s">
        <v>354</v>
      </c>
      <c r="C98" s="30" t="s">
        <v>355</v>
      </c>
      <c r="D98" s="30" t="s">
        <v>356</v>
      </c>
      <c r="E98" s="30" t="s">
        <v>111</v>
      </c>
      <c r="F98" s="30" t="s">
        <v>357</v>
      </c>
      <c r="G98" s="30" t="s">
        <v>358</v>
      </c>
      <c r="H98" s="30" t="s">
        <v>359</v>
      </c>
      <c r="I98" s="32">
        <v>39083</v>
      </c>
      <c r="J98" s="32">
        <v>41152</v>
      </c>
      <c r="K98" s="32" t="s">
        <v>336</v>
      </c>
      <c r="L98" s="31">
        <v>1517474.06</v>
      </c>
      <c r="M98" s="31">
        <v>1517474.06</v>
      </c>
      <c r="N98" s="31">
        <v>1289852.95</v>
      </c>
    </row>
    <row r="99" spans="1:14" ht="78.75" x14ac:dyDescent="0.25">
      <c r="A99" s="28">
        <v>96</v>
      </c>
      <c r="B99" s="30" t="s">
        <v>360</v>
      </c>
      <c r="C99" s="30" t="s">
        <v>361</v>
      </c>
      <c r="D99" s="30" t="s">
        <v>362</v>
      </c>
      <c r="E99" s="30" t="s">
        <v>80</v>
      </c>
      <c r="F99" s="30" t="s">
        <v>99</v>
      </c>
      <c r="G99" s="30" t="s">
        <v>363</v>
      </c>
      <c r="H99" s="30" t="s">
        <v>364</v>
      </c>
      <c r="I99" s="32">
        <v>39083</v>
      </c>
      <c r="J99" s="32">
        <v>42004</v>
      </c>
      <c r="K99" s="32" t="s">
        <v>365</v>
      </c>
      <c r="L99" s="31">
        <v>25365481.899999999</v>
      </c>
      <c r="M99" s="31">
        <v>25097987.07</v>
      </c>
      <c r="N99" s="31">
        <v>21333289.010000002</v>
      </c>
    </row>
    <row r="100" spans="1:14" ht="90" x14ac:dyDescent="0.25">
      <c r="A100" s="28">
        <v>97</v>
      </c>
      <c r="B100" s="30" t="s">
        <v>366</v>
      </c>
      <c r="C100" s="30" t="s">
        <v>367</v>
      </c>
      <c r="D100" s="30" t="s">
        <v>368</v>
      </c>
      <c r="E100" s="30" t="s">
        <v>111</v>
      </c>
      <c r="F100" s="30" t="s">
        <v>234</v>
      </c>
      <c r="G100" s="30" t="s">
        <v>369</v>
      </c>
      <c r="H100" s="30" t="s">
        <v>370</v>
      </c>
      <c r="I100" s="32">
        <v>39083</v>
      </c>
      <c r="J100" s="32">
        <v>41060</v>
      </c>
      <c r="K100" s="32" t="s">
        <v>371</v>
      </c>
      <c r="L100" s="31">
        <v>11243000</v>
      </c>
      <c r="M100" s="31">
        <v>11243000</v>
      </c>
      <c r="N100" s="31">
        <v>9556550</v>
      </c>
    </row>
    <row r="101" spans="1:14" ht="101.25" x14ac:dyDescent="0.25">
      <c r="A101" s="28">
        <v>98</v>
      </c>
      <c r="B101" s="30" t="s">
        <v>372</v>
      </c>
      <c r="C101" s="30" t="s">
        <v>373</v>
      </c>
      <c r="D101" s="30" t="s">
        <v>374</v>
      </c>
      <c r="E101" s="30" t="s">
        <v>203</v>
      </c>
      <c r="F101" s="30" t="s">
        <v>375</v>
      </c>
      <c r="G101" s="30" t="s">
        <v>376</v>
      </c>
      <c r="H101" s="30" t="s">
        <v>377</v>
      </c>
      <c r="I101" s="32">
        <v>40326</v>
      </c>
      <c r="J101" s="32">
        <v>41578</v>
      </c>
      <c r="K101" s="32" t="s">
        <v>378</v>
      </c>
      <c r="L101" s="31">
        <v>11610386</v>
      </c>
      <c r="M101" s="31">
        <v>11243000</v>
      </c>
      <c r="N101" s="31">
        <v>9556550</v>
      </c>
    </row>
    <row r="102" spans="1:14" ht="56.25" x14ac:dyDescent="0.25">
      <c r="A102" s="28">
        <v>99</v>
      </c>
      <c r="B102" s="30" t="s">
        <v>379</v>
      </c>
      <c r="C102" s="30" t="s">
        <v>380</v>
      </c>
      <c r="D102" s="30" t="s">
        <v>381</v>
      </c>
      <c r="E102" s="30" t="s">
        <v>382</v>
      </c>
      <c r="F102" s="30" t="s">
        <v>383</v>
      </c>
      <c r="G102" s="30" t="s">
        <v>384</v>
      </c>
      <c r="H102" s="30" t="s">
        <v>385</v>
      </c>
      <c r="I102" s="32">
        <v>39083</v>
      </c>
      <c r="J102" s="32">
        <v>40816</v>
      </c>
      <c r="K102" s="32" t="s">
        <v>336</v>
      </c>
      <c r="L102" s="31">
        <v>2126740.2599999998</v>
      </c>
      <c r="M102" s="31">
        <v>2126740.2599999998</v>
      </c>
      <c r="N102" s="31">
        <v>1807729.22</v>
      </c>
    </row>
    <row r="103" spans="1:14" ht="123.75" x14ac:dyDescent="0.25">
      <c r="A103" s="28">
        <v>100</v>
      </c>
      <c r="B103" s="30" t="s">
        <v>386</v>
      </c>
      <c r="C103" s="30" t="s">
        <v>387</v>
      </c>
      <c r="D103" s="30" t="s">
        <v>202</v>
      </c>
      <c r="E103" s="30" t="s">
        <v>203</v>
      </c>
      <c r="F103" s="30" t="s">
        <v>388</v>
      </c>
      <c r="G103" s="30" t="s">
        <v>205</v>
      </c>
      <c r="H103" s="30" t="s">
        <v>389</v>
      </c>
      <c r="I103" s="32">
        <v>39083</v>
      </c>
      <c r="J103" s="32">
        <v>41090</v>
      </c>
      <c r="K103" s="32" t="s">
        <v>336</v>
      </c>
      <c r="L103" s="31">
        <v>3093883.18</v>
      </c>
      <c r="M103" s="31">
        <v>3075461.18</v>
      </c>
      <c r="N103" s="31">
        <v>2614142</v>
      </c>
    </row>
    <row r="104" spans="1:14" ht="101.25" x14ac:dyDescent="0.25">
      <c r="A104" s="28">
        <v>101</v>
      </c>
      <c r="B104" s="30" t="s">
        <v>390</v>
      </c>
      <c r="C104" s="30" t="s">
        <v>391</v>
      </c>
      <c r="D104" s="30" t="s">
        <v>392</v>
      </c>
      <c r="E104" s="30" t="s">
        <v>80</v>
      </c>
      <c r="F104" s="30" t="s">
        <v>393</v>
      </c>
      <c r="G104" s="30" t="s">
        <v>394</v>
      </c>
      <c r="H104" s="30" t="s">
        <v>395</v>
      </c>
      <c r="I104" s="32">
        <v>39083</v>
      </c>
      <c r="J104" s="32">
        <v>41274</v>
      </c>
      <c r="K104" s="32" t="s">
        <v>336</v>
      </c>
      <c r="L104" s="31">
        <v>1139627.8700000001</v>
      </c>
      <c r="M104" s="31">
        <v>954698.4</v>
      </c>
      <c r="N104" s="31">
        <v>811493.64</v>
      </c>
    </row>
    <row r="105" spans="1:14" ht="101.25" x14ac:dyDescent="0.25">
      <c r="A105" s="28">
        <v>102</v>
      </c>
      <c r="B105" s="30" t="s">
        <v>396</v>
      </c>
      <c r="C105" s="30" t="s">
        <v>397</v>
      </c>
      <c r="D105" s="30" t="s">
        <v>258</v>
      </c>
      <c r="E105" s="30" t="s">
        <v>93</v>
      </c>
      <c r="F105" s="30" t="s">
        <v>259</v>
      </c>
      <c r="G105" s="30" t="s">
        <v>260</v>
      </c>
      <c r="H105" s="30" t="s">
        <v>398</v>
      </c>
      <c r="I105" s="32">
        <v>39083</v>
      </c>
      <c r="J105" s="32">
        <v>40939</v>
      </c>
      <c r="K105" s="32" t="s">
        <v>336</v>
      </c>
      <c r="L105" s="31">
        <v>2463850.39</v>
      </c>
      <c r="M105" s="31">
        <v>2463850.39</v>
      </c>
      <c r="N105" s="31">
        <v>2094272.83</v>
      </c>
    </row>
    <row r="106" spans="1:14" ht="112.5" x14ac:dyDescent="0.25">
      <c r="A106" s="28">
        <v>103</v>
      </c>
      <c r="B106" s="30" t="s">
        <v>399</v>
      </c>
      <c r="C106" s="30" t="s">
        <v>400</v>
      </c>
      <c r="D106" s="30" t="s">
        <v>401</v>
      </c>
      <c r="E106" s="30" t="s">
        <v>80</v>
      </c>
      <c r="F106" s="30" t="s">
        <v>99</v>
      </c>
      <c r="G106" s="30" t="s">
        <v>402</v>
      </c>
      <c r="H106" s="30" t="s">
        <v>403</v>
      </c>
      <c r="I106" s="32">
        <v>39083</v>
      </c>
      <c r="J106" s="32">
        <v>41547</v>
      </c>
      <c r="K106" s="32" t="s">
        <v>336</v>
      </c>
      <c r="L106" s="31">
        <v>1981358.86</v>
      </c>
      <c r="M106" s="31">
        <v>1977484.36</v>
      </c>
      <c r="N106" s="31">
        <v>1680861.7</v>
      </c>
    </row>
    <row r="107" spans="1:14" ht="78.75" x14ac:dyDescent="0.25">
      <c r="A107" s="28">
        <v>104</v>
      </c>
      <c r="B107" s="30" t="s">
        <v>404</v>
      </c>
      <c r="C107" s="30" t="s">
        <v>405</v>
      </c>
      <c r="D107" s="30" t="s">
        <v>406</v>
      </c>
      <c r="E107" s="30" t="s">
        <v>80</v>
      </c>
      <c r="F107" s="30" t="s">
        <v>407</v>
      </c>
      <c r="G107" s="30" t="s">
        <v>408</v>
      </c>
      <c r="H107" s="30" t="s">
        <v>409</v>
      </c>
      <c r="I107" s="32">
        <v>39083</v>
      </c>
      <c r="J107" s="32">
        <v>41425</v>
      </c>
      <c r="K107" s="32" t="s">
        <v>336</v>
      </c>
      <c r="L107" s="31">
        <v>1786748.94</v>
      </c>
      <c r="M107" s="31">
        <v>1626868.79</v>
      </c>
      <c r="N107" s="31">
        <v>1382838.47</v>
      </c>
    </row>
    <row r="108" spans="1:14" ht="101.25" x14ac:dyDescent="0.25">
      <c r="A108" s="28">
        <v>105</v>
      </c>
      <c r="B108" s="30" t="s">
        <v>410</v>
      </c>
      <c r="C108" s="30" t="s">
        <v>411</v>
      </c>
      <c r="D108" s="30" t="s">
        <v>412</v>
      </c>
      <c r="E108" s="30" t="s">
        <v>227</v>
      </c>
      <c r="F108" s="30" t="s">
        <v>413</v>
      </c>
      <c r="G108" s="30" t="s">
        <v>414</v>
      </c>
      <c r="H108" s="30" t="s">
        <v>415</v>
      </c>
      <c r="I108" s="32">
        <v>39083</v>
      </c>
      <c r="J108" s="32">
        <v>41090</v>
      </c>
      <c r="K108" s="32" t="s">
        <v>336</v>
      </c>
      <c r="L108" s="31">
        <v>4158523</v>
      </c>
      <c r="M108" s="31">
        <v>4158523</v>
      </c>
      <c r="N108" s="31">
        <v>3534744.55</v>
      </c>
    </row>
    <row r="109" spans="1:14" ht="78.75" x14ac:dyDescent="0.25">
      <c r="A109" s="28">
        <v>106</v>
      </c>
      <c r="B109" s="30" t="s">
        <v>416</v>
      </c>
      <c r="C109" s="30" t="s">
        <v>417</v>
      </c>
      <c r="D109" s="30" t="s">
        <v>418</v>
      </c>
      <c r="E109" s="30" t="s">
        <v>227</v>
      </c>
      <c r="F109" s="30" t="s">
        <v>228</v>
      </c>
      <c r="G109" s="30" t="s">
        <v>229</v>
      </c>
      <c r="H109" s="30" t="s">
        <v>419</v>
      </c>
      <c r="I109" s="32">
        <v>39083</v>
      </c>
      <c r="J109" s="32">
        <v>41670</v>
      </c>
      <c r="K109" s="32" t="s">
        <v>336</v>
      </c>
      <c r="L109" s="31">
        <v>1889386.11</v>
      </c>
      <c r="M109" s="31">
        <v>1864225</v>
      </c>
      <c r="N109" s="31">
        <v>1584591.25</v>
      </c>
    </row>
    <row r="110" spans="1:14" ht="90" x14ac:dyDescent="0.25">
      <c r="A110" s="28">
        <v>107</v>
      </c>
      <c r="B110" s="30" t="s">
        <v>420</v>
      </c>
      <c r="C110" s="30" t="s">
        <v>421</v>
      </c>
      <c r="D110" s="30" t="s">
        <v>422</v>
      </c>
      <c r="E110" s="30" t="s">
        <v>191</v>
      </c>
      <c r="F110" s="30" t="s">
        <v>423</v>
      </c>
      <c r="G110" s="30" t="s">
        <v>193</v>
      </c>
      <c r="H110" s="30" t="s">
        <v>424</v>
      </c>
      <c r="I110" s="32">
        <v>39083</v>
      </c>
      <c r="J110" s="32">
        <v>41790</v>
      </c>
      <c r="K110" s="32" t="s">
        <v>336</v>
      </c>
      <c r="L110" s="31">
        <v>6008563.3099999996</v>
      </c>
      <c r="M110" s="31">
        <v>4780269.0999999996</v>
      </c>
      <c r="N110" s="31">
        <v>4063228.73</v>
      </c>
    </row>
    <row r="111" spans="1:14" ht="101.25" x14ac:dyDescent="0.25">
      <c r="A111" s="28">
        <v>108</v>
      </c>
      <c r="B111" s="30" t="s">
        <v>425</v>
      </c>
      <c r="C111" s="30" t="s">
        <v>426</v>
      </c>
      <c r="D111" s="30" t="s">
        <v>427</v>
      </c>
      <c r="E111" s="30" t="s">
        <v>239</v>
      </c>
      <c r="F111" s="30" t="s">
        <v>428</v>
      </c>
      <c r="G111" s="30" t="s">
        <v>429</v>
      </c>
      <c r="H111" s="30" t="s">
        <v>430</v>
      </c>
      <c r="I111" s="32">
        <v>39083</v>
      </c>
      <c r="J111" s="32">
        <v>41213</v>
      </c>
      <c r="K111" s="32" t="s">
        <v>336</v>
      </c>
      <c r="L111" s="31">
        <v>3464914.05</v>
      </c>
      <c r="M111" s="31">
        <v>2470302.0499999998</v>
      </c>
      <c r="N111" s="31">
        <v>2099756.7400000002</v>
      </c>
    </row>
    <row r="112" spans="1:14" ht="123.75" x14ac:dyDescent="0.25">
      <c r="A112" s="28">
        <v>109</v>
      </c>
      <c r="B112" s="30" t="s">
        <v>431</v>
      </c>
      <c r="C112" s="30" t="s">
        <v>432</v>
      </c>
      <c r="D112" s="30" t="s">
        <v>433</v>
      </c>
      <c r="E112" s="30" t="s">
        <v>93</v>
      </c>
      <c r="F112" s="30" t="s">
        <v>434</v>
      </c>
      <c r="G112" s="30" t="s">
        <v>435</v>
      </c>
      <c r="H112" s="30" t="s">
        <v>436</v>
      </c>
      <c r="I112" s="32">
        <v>39083</v>
      </c>
      <c r="J112" s="32">
        <v>41639</v>
      </c>
      <c r="K112" s="32" t="s">
        <v>336</v>
      </c>
      <c r="L112" s="31">
        <v>937362.03</v>
      </c>
      <c r="M112" s="31">
        <v>937362.03</v>
      </c>
      <c r="N112" s="31">
        <v>796757.71</v>
      </c>
    </row>
    <row r="113" spans="1:14" ht="78.75" x14ac:dyDescent="0.25">
      <c r="A113" s="28">
        <v>110</v>
      </c>
      <c r="B113" s="30" t="s">
        <v>437</v>
      </c>
      <c r="C113" s="30" t="s">
        <v>438</v>
      </c>
      <c r="D113" s="30" t="s">
        <v>439</v>
      </c>
      <c r="E113" s="30" t="s">
        <v>382</v>
      </c>
      <c r="F113" s="30" t="s">
        <v>440</v>
      </c>
      <c r="G113" s="30" t="s">
        <v>441</v>
      </c>
      <c r="H113" s="30" t="s">
        <v>442</v>
      </c>
      <c r="I113" s="32">
        <v>39083</v>
      </c>
      <c r="J113" s="32">
        <v>41090</v>
      </c>
      <c r="K113" s="32" t="s">
        <v>336</v>
      </c>
      <c r="L113" s="31">
        <v>1663213.74</v>
      </c>
      <c r="M113" s="31">
        <v>1663213.74</v>
      </c>
      <c r="N113" s="31">
        <v>1413731.67</v>
      </c>
    </row>
    <row r="114" spans="1:14" ht="78.75" x14ac:dyDescent="0.25">
      <c r="A114" s="28">
        <v>111</v>
      </c>
      <c r="B114" s="30" t="s">
        <v>443</v>
      </c>
      <c r="C114" s="30" t="s">
        <v>444</v>
      </c>
      <c r="D114" s="30" t="s">
        <v>445</v>
      </c>
      <c r="E114" s="30" t="s">
        <v>125</v>
      </c>
      <c r="F114" s="30" t="s">
        <v>446</v>
      </c>
      <c r="G114" s="30" t="s">
        <v>447</v>
      </c>
      <c r="H114" s="30" t="s">
        <v>448</v>
      </c>
      <c r="I114" s="32">
        <v>39083</v>
      </c>
      <c r="J114" s="32">
        <v>40968</v>
      </c>
      <c r="K114" s="32" t="s">
        <v>336</v>
      </c>
      <c r="L114" s="31">
        <v>660657.21</v>
      </c>
      <c r="M114" s="31">
        <v>488720.48</v>
      </c>
      <c r="N114" s="31">
        <v>415412.4</v>
      </c>
    </row>
    <row r="115" spans="1:14" ht="123.75" x14ac:dyDescent="0.25">
      <c r="A115" s="28">
        <v>112</v>
      </c>
      <c r="B115" s="30" t="s">
        <v>449</v>
      </c>
      <c r="C115" s="30" t="s">
        <v>450</v>
      </c>
      <c r="D115" s="30" t="s">
        <v>451</v>
      </c>
      <c r="E115" s="30" t="s">
        <v>146</v>
      </c>
      <c r="F115" s="30" t="s">
        <v>452</v>
      </c>
      <c r="G115" s="30" t="s">
        <v>453</v>
      </c>
      <c r="H115" s="30" t="s">
        <v>454</v>
      </c>
      <c r="I115" s="32">
        <v>39083</v>
      </c>
      <c r="J115" s="32">
        <v>40602</v>
      </c>
      <c r="K115" s="32" t="s">
        <v>336</v>
      </c>
      <c r="L115" s="31">
        <v>1178992.25</v>
      </c>
      <c r="M115" s="31">
        <v>967761.31</v>
      </c>
      <c r="N115" s="31">
        <v>822597.11</v>
      </c>
    </row>
    <row r="116" spans="1:14" ht="90" x14ac:dyDescent="0.25">
      <c r="A116" s="28">
        <v>113</v>
      </c>
      <c r="B116" s="30" t="s">
        <v>455</v>
      </c>
      <c r="C116" s="30" t="s">
        <v>456</v>
      </c>
      <c r="D116" s="30" t="s">
        <v>457</v>
      </c>
      <c r="E116" s="30" t="s">
        <v>125</v>
      </c>
      <c r="F116" s="30" t="s">
        <v>210</v>
      </c>
      <c r="G116" s="30" t="s">
        <v>211</v>
      </c>
      <c r="H116" s="30" t="s">
        <v>458</v>
      </c>
      <c r="I116" s="32">
        <v>39083</v>
      </c>
      <c r="J116" s="32">
        <v>40999</v>
      </c>
      <c r="K116" s="32" t="s">
        <v>336</v>
      </c>
      <c r="L116" s="31">
        <v>2916589.72</v>
      </c>
      <c r="M116" s="31">
        <v>2687361.67</v>
      </c>
      <c r="N116" s="31">
        <v>2284257.41</v>
      </c>
    </row>
    <row r="117" spans="1:14" ht="90" x14ac:dyDescent="0.25">
      <c r="A117" s="28">
        <v>114</v>
      </c>
      <c r="B117" s="30" t="s">
        <v>459</v>
      </c>
      <c r="C117" s="30" t="s">
        <v>460</v>
      </c>
      <c r="D117" s="30" t="s">
        <v>461</v>
      </c>
      <c r="E117" s="30" t="s">
        <v>73</v>
      </c>
      <c r="F117" s="30" t="s">
        <v>462</v>
      </c>
      <c r="G117" s="30" t="s">
        <v>463</v>
      </c>
      <c r="H117" s="30" t="s">
        <v>464</v>
      </c>
      <c r="I117" s="32">
        <v>39083</v>
      </c>
      <c r="J117" s="32">
        <v>41274</v>
      </c>
      <c r="K117" s="32" t="s">
        <v>336</v>
      </c>
      <c r="L117" s="31">
        <v>1224278</v>
      </c>
      <c r="M117" s="31">
        <v>1222448</v>
      </c>
      <c r="N117" s="31">
        <v>1039080.8</v>
      </c>
    </row>
    <row r="118" spans="1:14" ht="112.5" x14ac:dyDescent="0.25">
      <c r="A118" s="28">
        <v>115</v>
      </c>
      <c r="B118" s="30" t="s">
        <v>465</v>
      </c>
      <c r="C118" s="30" t="s">
        <v>466</v>
      </c>
      <c r="D118" s="30" t="s">
        <v>467</v>
      </c>
      <c r="E118" s="30" t="s">
        <v>118</v>
      </c>
      <c r="F118" s="30" t="s">
        <v>468</v>
      </c>
      <c r="G118" s="30" t="s">
        <v>469</v>
      </c>
      <c r="H118" s="30" t="s">
        <v>470</v>
      </c>
      <c r="I118" s="32">
        <v>39083</v>
      </c>
      <c r="J118" s="32">
        <v>40877</v>
      </c>
      <c r="K118" s="32" t="s">
        <v>336</v>
      </c>
      <c r="L118" s="31">
        <v>833227.34</v>
      </c>
      <c r="M118" s="31">
        <v>823467.34</v>
      </c>
      <c r="N118" s="31">
        <v>699947.23</v>
      </c>
    </row>
    <row r="119" spans="1:14" ht="90" x14ac:dyDescent="0.25">
      <c r="A119" s="28">
        <v>116</v>
      </c>
      <c r="B119" s="30" t="s">
        <v>471</v>
      </c>
      <c r="C119" s="30" t="s">
        <v>472</v>
      </c>
      <c r="D119" s="30" t="s">
        <v>473</v>
      </c>
      <c r="E119" s="30" t="s">
        <v>125</v>
      </c>
      <c r="F119" s="30" t="s">
        <v>474</v>
      </c>
      <c r="G119" s="30" t="s">
        <v>475</v>
      </c>
      <c r="H119" s="30" t="s">
        <v>476</v>
      </c>
      <c r="I119" s="32">
        <v>39083</v>
      </c>
      <c r="J119" s="32">
        <v>41060</v>
      </c>
      <c r="K119" s="32" t="s">
        <v>336</v>
      </c>
      <c r="L119" s="31">
        <v>698952.14</v>
      </c>
      <c r="M119" s="31">
        <v>698952.14</v>
      </c>
      <c r="N119" s="31">
        <v>594109.31000000006</v>
      </c>
    </row>
    <row r="120" spans="1:14" ht="101.25" x14ac:dyDescent="0.25">
      <c r="A120" s="28">
        <v>117</v>
      </c>
      <c r="B120" s="30" t="s">
        <v>477</v>
      </c>
      <c r="C120" s="30" t="s">
        <v>478</v>
      </c>
      <c r="D120" s="30" t="s">
        <v>479</v>
      </c>
      <c r="E120" s="30" t="s">
        <v>111</v>
      </c>
      <c r="F120" s="30" t="s">
        <v>480</v>
      </c>
      <c r="G120" s="30" t="s">
        <v>481</v>
      </c>
      <c r="H120" s="30" t="s">
        <v>482</v>
      </c>
      <c r="I120" s="32">
        <v>39083</v>
      </c>
      <c r="J120" s="32">
        <v>40908</v>
      </c>
      <c r="K120" s="32" t="s">
        <v>336</v>
      </c>
      <c r="L120" s="31">
        <v>250000</v>
      </c>
      <c r="M120" s="31">
        <v>250000</v>
      </c>
      <c r="N120" s="31">
        <v>212500</v>
      </c>
    </row>
    <row r="121" spans="1:14" ht="101.25" x14ac:dyDescent="0.25">
      <c r="A121" s="28">
        <v>118</v>
      </c>
      <c r="B121" s="30" t="s">
        <v>483</v>
      </c>
      <c r="C121" s="30" t="s">
        <v>484</v>
      </c>
      <c r="D121" s="30" t="s">
        <v>252</v>
      </c>
      <c r="E121" s="30" t="s">
        <v>93</v>
      </c>
      <c r="F121" s="30" t="s">
        <v>253</v>
      </c>
      <c r="G121" s="30" t="s">
        <v>254</v>
      </c>
      <c r="H121" s="30" t="s">
        <v>485</v>
      </c>
      <c r="I121" s="32">
        <v>39083</v>
      </c>
      <c r="J121" s="32">
        <v>41197</v>
      </c>
      <c r="K121" s="32" t="s">
        <v>336</v>
      </c>
      <c r="L121" s="31">
        <v>894250.1</v>
      </c>
      <c r="M121" s="31">
        <v>809005.04</v>
      </c>
      <c r="N121" s="31">
        <v>687654.28</v>
      </c>
    </row>
    <row r="122" spans="1:14" ht="67.5" x14ac:dyDescent="0.25">
      <c r="A122" s="28">
        <v>119</v>
      </c>
      <c r="B122" s="30" t="s">
        <v>486</v>
      </c>
      <c r="C122" s="30" t="s">
        <v>487</v>
      </c>
      <c r="D122" s="30" t="s">
        <v>488</v>
      </c>
      <c r="E122" s="30" t="s">
        <v>125</v>
      </c>
      <c r="F122" s="30" t="s">
        <v>489</v>
      </c>
      <c r="G122" s="30" t="s">
        <v>490</v>
      </c>
      <c r="H122" s="30" t="s">
        <v>491</v>
      </c>
      <c r="I122" s="32">
        <v>39083</v>
      </c>
      <c r="J122" s="32">
        <v>41364</v>
      </c>
      <c r="K122" s="32" t="s">
        <v>336</v>
      </c>
      <c r="L122" s="31">
        <v>1192541.75</v>
      </c>
      <c r="M122" s="31">
        <v>1149841.75</v>
      </c>
      <c r="N122" s="31">
        <v>977365.48</v>
      </c>
    </row>
    <row r="123" spans="1:14" ht="101.25" x14ac:dyDescent="0.25">
      <c r="A123" s="28">
        <v>120</v>
      </c>
      <c r="B123" s="30" t="s">
        <v>492</v>
      </c>
      <c r="C123" s="30" t="s">
        <v>493</v>
      </c>
      <c r="D123" s="30" t="s">
        <v>494</v>
      </c>
      <c r="E123" s="30" t="s">
        <v>93</v>
      </c>
      <c r="F123" s="30" t="s">
        <v>495</v>
      </c>
      <c r="G123" s="30" t="s">
        <v>496</v>
      </c>
      <c r="H123" s="30" t="s">
        <v>497</v>
      </c>
      <c r="I123" s="32">
        <v>39083</v>
      </c>
      <c r="J123" s="32">
        <v>40877</v>
      </c>
      <c r="K123" s="32" t="s">
        <v>336</v>
      </c>
      <c r="L123" s="31">
        <v>619575.02</v>
      </c>
      <c r="M123" s="31">
        <v>619575.02</v>
      </c>
      <c r="N123" s="31">
        <v>526638.77</v>
      </c>
    </row>
    <row r="124" spans="1:14" ht="135" x14ac:dyDescent="0.25">
      <c r="A124" s="28">
        <v>121</v>
      </c>
      <c r="B124" s="30" t="s">
        <v>498</v>
      </c>
      <c r="C124" s="30" t="s">
        <v>499</v>
      </c>
      <c r="D124" s="30" t="s">
        <v>500</v>
      </c>
      <c r="E124" s="30" t="s">
        <v>221</v>
      </c>
      <c r="F124" s="30" t="s">
        <v>501</v>
      </c>
      <c r="G124" s="30" t="s">
        <v>502</v>
      </c>
      <c r="H124" s="30" t="s">
        <v>503</v>
      </c>
      <c r="I124" s="32">
        <v>39083</v>
      </c>
      <c r="J124" s="32">
        <v>41274</v>
      </c>
      <c r="K124" s="32" t="s">
        <v>336</v>
      </c>
      <c r="L124" s="31">
        <v>1674180.84</v>
      </c>
      <c r="M124" s="31">
        <v>1674180.84</v>
      </c>
      <c r="N124" s="31">
        <v>1423053.71</v>
      </c>
    </row>
    <row r="125" spans="1:14" ht="135" x14ac:dyDescent="0.25">
      <c r="A125" s="28">
        <v>122</v>
      </c>
      <c r="B125" s="30" t="s">
        <v>504</v>
      </c>
      <c r="C125" s="30" t="s">
        <v>505</v>
      </c>
      <c r="D125" s="30" t="s">
        <v>506</v>
      </c>
      <c r="E125" s="30" t="s">
        <v>93</v>
      </c>
      <c r="F125" s="30" t="s">
        <v>507</v>
      </c>
      <c r="G125" s="30" t="s">
        <v>508</v>
      </c>
      <c r="H125" s="30" t="s">
        <v>509</v>
      </c>
      <c r="I125" s="32">
        <v>39083</v>
      </c>
      <c r="J125" s="32">
        <v>41425</v>
      </c>
      <c r="K125" s="32" t="s">
        <v>336</v>
      </c>
      <c r="L125" s="31">
        <v>2823977.95</v>
      </c>
      <c r="M125" s="31">
        <v>2772317.95</v>
      </c>
      <c r="N125" s="31">
        <v>2356470.25</v>
      </c>
    </row>
    <row r="126" spans="1:14" ht="90" x14ac:dyDescent="0.25">
      <c r="A126" s="28">
        <v>123</v>
      </c>
      <c r="B126" s="30" t="s">
        <v>510</v>
      </c>
      <c r="C126" s="30" t="s">
        <v>511</v>
      </c>
      <c r="D126" s="30" t="s">
        <v>512</v>
      </c>
      <c r="E126" s="30" t="s">
        <v>53</v>
      </c>
      <c r="F126" s="30" t="s">
        <v>513</v>
      </c>
      <c r="G126" s="30" t="s">
        <v>514</v>
      </c>
      <c r="H126" s="30" t="s">
        <v>515</v>
      </c>
      <c r="I126" s="32">
        <v>39083</v>
      </c>
      <c r="J126" s="32">
        <v>40816</v>
      </c>
      <c r="K126" s="32" t="s">
        <v>336</v>
      </c>
      <c r="L126" s="31">
        <v>3265155.08</v>
      </c>
      <c r="M126" s="31">
        <v>3265155.08</v>
      </c>
      <c r="N126" s="31">
        <v>2775381.81</v>
      </c>
    </row>
    <row r="127" spans="1:14" ht="90" x14ac:dyDescent="0.25">
      <c r="A127" s="28">
        <v>124</v>
      </c>
      <c r="B127" s="30" t="s">
        <v>516</v>
      </c>
      <c r="C127" s="30" t="s">
        <v>517</v>
      </c>
      <c r="D127" s="30" t="s">
        <v>518</v>
      </c>
      <c r="E127" s="30" t="s">
        <v>125</v>
      </c>
      <c r="F127" s="30" t="s">
        <v>186</v>
      </c>
      <c r="G127" s="30" t="s">
        <v>187</v>
      </c>
      <c r="H127" s="30" t="s">
        <v>519</v>
      </c>
      <c r="I127" s="32">
        <v>39083</v>
      </c>
      <c r="J127" s="32">
        <v>40999</v>
      </c>
      <c r="K127" s="32" t="s">
        <v>336</v>
      </c>
      <c r="L127" s="31">
        <v>693672.99</v>
      </c>
      <c r="M127" s="31">
        <v>693672.99</v>
      </c>
      <c r="N127" s="31">
        <v>589622.04</v>
      </c>
    </row>
    <row r="128" spans="1:14" ht="101.25" x14ac:dyDescent="0.25">
      <c r="A128" s="28">
        <v>125</v>
      </c>
      <c r="B128" s="30" t="s">
        <v>520</v>
      </c>
      <c r="C128" s="30" t="s">
        <v>521</v>
      </c>
      <c r="D128" s="30" t="s">
        <v>522</v>
      </c>
      <c r="E128" s="30" t="s">
        <v>146</v>
      </c>
      <c r="F128" s="30" t="s">
        <v>523</v>
      </c>
      <c r="G128" s="30" t="s">
        <v>524</v>
      </c>
      <c r="H128" s="30" t="s">
        <v>525</v>
      </c>
      <c r="I128" s="32">
        <v>39083</v>
      </c>
      <c r="J128" s="32">
        <v>41182</v>
      </c>
      <c r="K128" s="32" t="s">
        <v>336</v>
      </c>
      <c r="L128" s="31">
        <v>898538</v>
      </c>
      <c r="M128" s="31">
        <v>898538</v>
      </c>
      <c r="N128" s="31">
        <v>763757.3</v>
      </c>
    </row>
    <row r="129" spans="1:14" ht="90" x14ac:dyDescent="0.25">
      <c r="A129" s="28">
        <v>126</v>
      </c>
      <c r="B129" s="30" t="s">
        <v>526</v>
      </c>
      <c r="C129" s="30" t="s">
        <v>527</v>
      </c>
      <c r="D129" s="30" t="s">
        <v>381</v>
      </c>
      <c r="E129" s="30" t="s">
        <v>53</v>
      </c>
      <c r="F129" s="30" t="s">
        <v>528</v>
      </c>
      <c r="G129" s="30" t="s">
        <v>529</v>
      </c>
      <c r="H129" s="30" t="s">
        <v>530</v>
      </c>
      <c r="I129" s="32">
        <v>39083</v>
      </c>
      <c r="J129" s="32">
        <v>40877</v>
      </c>
      <c r="K129" s="32" t="s">
        <v>336</v>
      </c>
      <c r="L129" s="31">
        <v>6215220</v>
      </c>
      <c r="M129" s="31">
        <v>6215220</v>
      </c>
      <c r="N129" s="31">
        <v>5282937</v>
      </c>
    </row>
    <row r="130" spans="1:14" ht="101.25" x14ac:dyDescent="0.25">
      <c r="A130" s="28">
        <v>127</v>
      </c>
      <c r="B130" s="30" t="s">
        <v>531</v>
      </c>
      <c r="C130" s="30" t="s">
        <v>532</v>
      </c>
      <c r="D130" s="30" t="s">
        <v>533</v>
      </c>
      <c r="E130" s="30" t="s">
        <v>221</v>
      </c>
      <c r="F130" s="30" t="s">
        <v>534</v>
      </c>
      <c r="G130" s="30" t="s">
        <v>535</v>
      </c>
      <c r="H130" s="30" t="s">
        <v>536</v>
      </c>
      <c r="I130" s="32">
        <v>39083</v>
      </c>
      <c r="J130" s="32">
        <v>41274</v>
      </c>
      <c r="K130" s="32" t="s">
        <v>336</v>
      </c>
      <c r="L130" s="31">
        <v>1189671.21</v>
      </c>
      <c r="M130" s="31">
        <v>920579.95</v>
      </c>
      <c r="N130" s="31">
        <v>782492.95</v>
      </c>
    </row>
    <row r="131" spans="1:14" ht="78.75" x14ac:dyDescent="0.25">
      <c r="A131" s="28">
        <v>128</v>
      </c>
      <c r="B131" s="30" t="s">
        <v>537</v>
      </c>
      <c r="C131" s="30" t="s">
        <v>538</v>
      </c>
      <c r="D131" s="30" t="s">
        <v>539</v>
      </c>
      <c r="E131" s="30" t="s">
        <v>10</v>
      </c>
      <c r="F131" s="30" t="s">
        <v>180</v>
      </c>
      <c r="G131" s="30" t="s">
        <v>181</v>
      </c>
      <c r="H131" s="30" t="s">
        <v>540</v>
      </c>
      <c r="I131" s="32">
        <v>39083</v>
      </c>
      <c r="J131" s="32">
        <v>41455</v>
      </c>
      <c r="K131" s="32" t="s">
        <v>336</v>
      </c>
      <c r="L131" s="31">
        <v>330685.5</v>
      </c>
      <c r="M131" s="31">
        <v>330685.5</v>
      </c>
      <c r="N131" s="31">
        <v>281082.67</v>
      </c>
    </row>
    <row r="132" spans="1:14" ht="157.5" x14ac:dyDescent="0.25">
      <c r="A132" s="28">
        <v>129</v>
      </c>
      <c r="B132" s="30" t="s">
        <v>541</v>
      </c>
      <c r="C132" s="30" t="s">
        <v>542</v>
      </c>
      <c r="D132" s="30" t="s">
        <v>543</v>
      </c>
      <c r="E132" s="30" t="s">
        <v>93</v>
      </c>
      <c r="F132" s="30" t="s">
        <v>544</v>
      </c>
      <c r="G132" s="30" t="s">
        <v>545</v>
      </c>
      <c r="H132" s="30" t="s">
        <v>546</v>
      </c>
      <c r="I132" s="32">
        <v>39083</v>
      </c>
      <c r="J132" s="32">
        <v>40908</v>
      </c>
      <c r="K132" s="32" t="s">
        <v>336</v>
      </c>
      <c r="L132" s="31">
        <v>1265991.72</v>
      </c>
      <c r="M132" s="31">
        <v>1265991.72</v>
      </c>
      <c r="N132" s="31">
        <v>1076092.96</v>
      </c>
    </row>
    <row r="133" spans="1:14" ht="135" x14ac:dyDescent="0.25">
      <c r="A133" s="28">
        <v>130</v>
      </c>
      <c r="B133" s="30" t="s">
        <v>547</v>
      </c>
      <c r="C133" s="30" t="s">
        <v>548</v>
      </c>
      <c r="D133" s="30" t="s">
        <v>549</v>
      </c>
      <c r="E133" s="30" t="s">
        <v>80</v>
      </c>
      <c r="F133" s="30" t="s">
        <v>99</v>
      </c>
      <c r="G133" s="30" t="s">
        <v>550</v>
      </c>
      <c r="H133" s="30" t="s">
        <v>551</v>
      </c>
      <c r="I133" s="32">
        <v>39083</v>
      </c>
      <c r="J133" s="32">
        <v>41090</v>
      </c>
      <c r="K133" s="32" t="s">
        <v>336</v>
      </c>
      <c r="L133" s="31">
        <v>3120090.17</v>
      </c>
      <c r="M133" s="31">
        <v>3120090.17</v>
      </c>
      <c r="N133" s="31">
        <v>2652076.64</v>
      </c>
    </row>
    <row r="134" spans="1:14" ht="90" x14ac:dyDescent="0.25">
      <c r="A134" s="28">
        <v>131</v>
      </c>
      <c r="B134" s="30" t="s">
        <v>552</v>
      </c>
      <c r="C134" s="30" t="s">
        <v>553</v>
      </c>
      <c r="D134" s="30" t="s">
        <v>554</v>
      </c>
      <c r="E134" s="30" t="s">
        <v>53</v>
      </c>
      <c r="F134" s="30" t="s">
        <v>60</v>
      </c>
      <c r="G134" s="30" t="s">
        <v>555</v>
      </c>
      <c r="H134" s="30" t="s">
        <v>556</v>
      </c>
      <c r="I134" s="32">
        <v>39873</v>
      </c>
      <c r="J134" s="32">
        <v>41517</v>
      </c>
      <c r="K134" s="32" t="s">
        <v>371</v>
      </c>
      <c r="L134" s="31">
        <v>9722372.3900000006</v>
      </c>
      <c r="M134" s="31">
        <v>9722372.3900000006</v>
      </c>
      <c r="N134" s="31">
        <v>8264016.5300000003</v>
      </c>
    </row>
    <row r="135" spans="1:14" ht="101.25" x14ac:dyDescent="0.25">
      <c r="A135" s="28">
        <v>132</v>
      </c>
      <c r="B135" s="30" t="s">
        <v>557</v>
      </c>
      <c r="C135" s="30" t="s">
        <v>558</v>
      </c>
      <c r="D135" s="30" t="s">
        <v>559</v>
      </c>
      <c r="E135" s="30" t="s">
        <v>140</v>
      </c>
      <c r="F135" s="30" t="s">
        <v>560</v>
      </c>
      <c r="G135" s="30" t="s">
        <v>561</v>
      </c>
      <c r="H135" s="30" t="s">
        <v>562</v>
      </c>
      <c r="I135" s="32">
        <v>39083</v>
      </c>
      <c r="J135" s="32">
        <v>41364</v>
      </c>
      <c r="K135" s="32" t="s">
        <v>371</v>
      </c>
      <c r="L135" s="31">
        <v>11119936.939999999</v>
      </c>
      <c r="M135" s="31">
        <v>11107114.220000001</v>
      </c>
      <c r="N135" s="31">
        <v>9441047.0800000001</v>
      </c>
    </row>
    <row r="136" spans="1:14" ht="112.5" x14ac:dyDescent="0.25">
      <c r="A136" s="28">
        <v>133</v>
      </c>
      <c r="B136" s="30" t="s">
        <v>563</v>
      </c>
      <c r="C136" s="30" t="s">
        <v>564</v>
      </c>
      <c r="D136" s="30" t="s">
        <v>565</v>
      </c>
      <c r="E136" s="30" t="s">
        <v>221</v>
      </c>
      <c r="F136" s="30" t="s">
        <v>566</v>
      </c>
      <c r="G136" s="30" t="s">
        <v>567</v>
      </c>
      <c r="H136" s="30" t="s">
        <v>568</v>
      </c>
      <c r="I136" s="32">
        <v>39083</v>
      </c>
      <c r="J136" s="32">
        <v>41274</v>
      </c>
      <c r="K136" s="32" t="s">
        <v>371</v>
      </c>
      <c r="L136" s="31">
        <v>12894149.17</v>
      </c>
      <c r="M136" s="31">
        <v>10389149.17</v>
      </c>
      <c r="N136" s="31">
        <v>8830776.7899999991</v>
      </c>
    </row>
    <row r="137" spans="1:14" ht="78.75" x14ac:dyDescent="0.25">
      <c r="A137" s="28">
        <v>134</v>
      </c>
      <c r="B137" s="30" t="s">
        <v>569</v>
      </c>
      <c r="C137" s="30" t="s">
        <v>570</v>
      </c>
      <c r="D137" s="30" t="s">
        <v>362</v>
      </c>
      <c r="E137" s="30" t="s">
        <v>80</v>
      </c>
      <c r="F137" s="30" t="s">
        <v>99</v>
      </c>
      <c r="G137" s="30" t="s">
        <v>363</v>
      </c>
      <c r="H137" s="30" t="s">
        <v>364</v>
      </c>
      <c r="I137" s="32">
        <v>39083</v>
      </c>
      <c r="J137" s="32">
        <v>41790</v>
      </c>
      <c r="K137" s="32" t="s">
        <v>571</v>
      </c>
      <c r="L137" s="31">
        <v>44236482.909999996</v>
      </c>
      <c r="M137" s="31">
        <v>43182012.920000002</v>
      </c>
      <c r="N137" s="31">
        <v>36704710.979999997</v>
      </c>
    </row>
    <row r="138" spans="1:14" ht="146.25" x14ac:dyDescent="0.25">
      <c r="A138" s="28">
        <v>135</v>
      </c>
      <c r="B138" s="30" t="s">
        <v>572</v>
      </c>
      <c r="C138" s="30" t="s">
        <v>573</v>
      </c>
      <c r="D138" s="30" t="s">
        <v>574</v>
      </c>
      <c r="E138" s="30" t="s">
        <v>118</v>
      </c>
      <c r="F138" s="30" t="s">
        <v>468</v>
      </c>
      <c r="G138" s="30" t="s">
        <v>575</v>
      </c>
      <c r="H138" s="30" t="s">
        <v>576</v>
      </c>
      <c r="I138" s="32">
        <v>39083</v>
      </c>
      <c r="J138" s="32">
        <v>41820</v>
      </c>
      <c r="K138" s="32" t="s">
        <v>577</v>
      </c>
      <c r="L138" s="31">
        <v>11170335.140000001</v>
      </c>
      <c r="M138" s="31">
        <v>11035878.08</v>
      </c>
      <c r="N138" s="31">
        <v>9380496.3599999994</v>
      </c>
    </row>
    <row r="139" spans="1:14" ht="90" x14ac:dyDescent="0.25">
      <c r="A139" s="28">
        <v>136</v>
      </c>
      <c r="B139" s="30" t="s">
        <v>578</v>
      </c>
      <c r="C139" s="30" t="s">
        <v>579</v>
      </c>
      <c r="D139" s="30" t="s">
        <v>549</v>
      </c>
      <c r="E139" s="30" t="s">
        <v>80</v>
      </c>
      <c r="F139" s="30" t="s">
        <v>99</v>
      </c>
      <c r="G139" s="30" t="s">
        <v>550</v>
      </c>
      <c r="H139" s="30" t="s">
        <v>551</v>
      </c>
      <c r="I139" s="32">
        <v>39083</v>
      </c>
      <c r="J139" s="32">
        <v>41213</v>
      </c>
      <c r="K139" s="32" t="s">
        <v>378</v>
      </c>
      <c r="L139" s="31">
        <v>11243000</v>
      </c>
      <c r="M139" s="31">
        <v>11243000</v>
      </c>
      <c r="N139" s="31">
        <v>9556550</v>
      </c>
    </row>
    <row r="140" spans="1:14" ht="90" x14ac:dyDescent="0.25">
      <c r="A140" s="28">
        <v>137</v>
      </c>
      <c r="B140" s="30" t="s">
        <v>580</v>
      </c>
      <c r="C140" s="30" t="s">
        <v>581</v>
      </c>
      <c r="D140" s="30" t="s">
        <v>582</v>
      </c>
      <c r="E140" s="30" t="s">
        <v>93</v>
      </c>
      <c r="F140" s="30" t="s">
        <v>325</v>
      </c>
      <c r="G140" s="30" t="s">
        <v>583</v>
      </c>
      <c r="H140" s="30" t="s">
        <v>584</v>
      </c>
      <c r="I140" s="32">
        <v>39083</v>
      </c>
      <c r="J140" s="32">
        <v>41486</v>
      </c>
      <c r="K140" s="32" t="s">
        <v>371</v>
      </c>
      <c r="L140" s="31">
        <v>11388001.460000001</v>
      </c>
      <c r="M140" s="31">
        <v>11243000</v>
      </c>
      <c r="N140" s="31">
        <v>9556550</v>
      </c>
    </row>
    <row r="141" spans="1:14" ht="90" x14ac:dyDescent="0.25">
      <c r="A141" s="28">
        <v>138</v>
      </c>
      <c r="B141" s="30" t="s">
        <v>585</v>
      </c>
      <c r="C141" s="30" t="s">
        <v>586</v>
      </c>
      <c r="D141" s="30" t="s">
        <v>587</v>
      </c>
      <c r="E141" s="30" t="s">
        <v>10</v>
      </c>
      <c r="F141" s="30" t="s">
        <v>180</v>
      </c>
      <c r="G141" s="30" t="s">
        <v>588</v>
      </c>
      <c r="H141" s="30" t="s">
        <v>589</v>
      </c>
      <c r="I141" s="32">
        <v>39083</v>
      </c>
      <c r="J141" s="32">
        <v>41820</v>
      </c>
      <c r="K141" s="32" t="s">
        <v>378</v>
      </c>
      <c r="L141" s="31">
        <v>11243000</v>
      </c>
      <c r="M141" s="31">
        <v>11243000</v>
      </c>
      <c r="N141" s="31">
        <v>9556550</v>
      </c>
    </row>
    <row r="142" spans="1:14" ht="135" x14ac:dyDescent="0.25">
      <c r="A142" s="28">
        <v>139</v>
      </c>
      <c r="B142" s="30" t="s">
        <v>590</v>
      </c>
      <c r="C142" s="30" t="s">
        <v>591</v>
      </c>
      <c r="D142" s="30" t="s">
        <v>592</v>
      </c>
      <c r="E142" s="30" t="s">
        <v>125</v>
      </c>
      <c r="F142" s="30" t="s">
        <v>210</v>
      </c>
      <c r="G142" s="30" t="s">
        <v>593</v>
      </c>
      <c r="H142" s="30" t="s">
        <v>594</v>
      </c>
      <c r="I142" s="32">
        <v>39083</v>
      </c>
      <c r="J142" s="32">
        <v>40908</v>
      </c>
      <c r="K142" s="32" t="s">
        <v>343</v>
      </c>
      <c r="L142" s="31">
        <v>11319662.59</v>
      </c>
      <c r="M142" s="31">
        <v>10908156.970000001</v>
      </c>
      <c r="N142" s="31">
        <v>9271933.4199999999</v>
      </c>
    </row>
    <row r="143" spans="1:14" ht="123.75" x14ac:dyDescent="0.25">
      <c r="A143" s="28">
        <v>140</v>
      </c>
      <c r="B143" s="30" t="s">
        <v>595</v>
      </c>
      <c r="C143" s="30" t="s">
        <v>596</v>
      </c>
      <c r="D143" s="30" t="s">
        <v>597</v>
      </c>
      <c r="E143" s="30" t="s">
        <v>239</v>
      </c>
      <c r="F143" s="30" t="s">
        <v>428</v>
      </c>
      <c r="G143" s="30" t="s">
        <v>429</v>
      </c>
      <c r="H143" s="30" t="s">
        <v>430</v>
      </c>
      <c r="I143" s="32">
        <v>39083</v>
      </c>
      <c r="J143" s="32">
        <v>41425</v>
      </c>
      <c r="K143" s="32" t="s">
        <v>378</v>
      </c>
      <c r="L143" s="31">
        <v>18236989.050000001</v>
      </c>
      <c r="M143" s="31">
        <v>11240000</v>
      </c>
      <c r="N143" s="31">
        <v>9554000</v>
      </c>
    </row>
    <row r="144" spans="1:14" ht="135" x14ac:dyDescent="0.25">
      <c r="A144" s="28">
        <v>141</v>
      </c>
      <c r="B144" s="30" t="s">
        <v>598</v>
      </c>
      <c r="C144" s="30" t="s">
        <v>599</v>
      </c>
      <c r="D144" s="30" t="s">
        <v>600</v>
      </c>
      <c r="E144" s="30" t="s">
        <v>93</v>
      </c>
      <c r="F144" s="30" t="s">
        <v>325</v>
      </c>
      <c r="G144" s="30" t="s">
        <v>601</v>
      </c>
      <c r="H144" s="30" t="s">
        <v>602</v>
      </c>
      <c r="I144" s="32">
        <v>39083</v>
      </c>
      <c r="J144" s="32">
        <v>40908</v>
      </c>
      <c r="K144" s="32" t="s">
        <v>343</v>
      </c>
      <c r="L144" s="31">
        <v>8614477.8300000001</v>
      </c>
      <c r="M144" s="31">
        <v>4937164.04</v>
      </c>
      <c r="N144" s="31">
        <v>4196589.43</v>
      </c>
    </row>
    <row r="145" spans="1:14" ht="112.5" x14ac:dyDescent="0.25">
      <c r="A145" s="28">
        <v>142</v>
      </c>
      <c r="B145" s="30" t="s">
        <v>603</v>
      </c>
      <c r="C145" s="30" t="s">
        <v>604</v>
      </c>
      <c r="D145" s="30" t="s">
        <v>479</v>
      </c>
      <c r="E145" s="30" t="s">
        <v>111</v>
      </c>
      <c r="F145" s="30" t="s">
        <v>480</v>
      </c>
      <c r="G145" s="30" t="s">
        <v>481</v>
      </c>
      <c r="H145" s="30" t="s">
        <v>482</v>
      </c>
      <c r="I145" s="32">
        <v>39083</v>
      </c>
      <c r="J145" s="32">
        <v>40847</v>
      </c>
      <c r="K145" s="32" t="s">
        <v>371</v>
      </c>
      <c r="L145" s="31">
        <v>1442997.98</v>
      </c>
      <c r="M145" s="31">
        <v>1442997.98</v>
      </c>
      <c r="N145" s="31">
        <v>1226548.28</v>
      </c>
    </row>
    <row r="146" spans="1:14" ht="101.25" x14ac:dyDescent="0.25">
      <c r="A146" s="28">
        <v>143</v>
      </c>
      <c r="B146" s="30" t="s">
        <v>605</v>
      </c>
      <c r="C146" s="30" t="s">
        <v>606</v>
      </c>
      <c r="D146" s="30" t="s">
        <v>607</v>
      </c>
      <c r="E146" s="30" t="s">
        <v>382</v>
      </c>
      <c r="F146" s="30" t="s">
        <v>608</v>
      </c>
      <c r="G146" s="30" t="s">
        <v>609</v>
      </c>
      <c r="H146" s="30" t="s">
        <v>610</v>
      </c>
      <c r="I146" s="32">
        <v>39083</v>
      </c>
      <c r="J146" s="32">
        <v>40574</v>
      </c>
      <c r="K146" s="32" t="s">
        <v>378</v>
      </c>
      <c r="L146" s="31">
        <v>6115560.9500000002</v>
      </c>
      <c r="M146" s="31">
        <v>6115560.9500000002</v>
      </c>
      <c r="N146" s="31">
        <v>5198226.8</v>
      </c>
    </row>
    <row r="147" spans="1:14" ht="101.25" x14ac:dyDescent="0.25">
      <c r="A147" s="28">
        <v>144</v>
      </c>
      <c r="B147" s="30" t="s">
        <v>611</v>
      </c>
      <c r="C147" s="30" t="s">
        <v>612</v>
      </c>
      <c r="D147" s="30" t="s">
        <v>381</v>
      </c>
      <c r="E147" s="30" t="s">
        <v>382</v>
      </c>
      <c r="F147" s="30" t="s">
        <v>613</v>
      </c>
      <c r="G147" s="30" t="s">
        <v>384</v>
      </c>
      <c r="H147" s="30" t="s">
        <v>614</v>
      </c>
      <c r="I147" s="32">
        <v>39083</v>
      </c>
      <c r="J147" s="32">
        <v>40390</v>
      </c>
      <c r="K147" s="32" t="s">
        <v>371</v>
      </c>
      <c r="L147" s="31">
        <v>700000</v>
      </c>
      <c r="M147" s="31">
        <v>700000</v>
      </c>
      <c r="N147" s="31">
        <v>595000</v>
      </c>
    </row>
    <row r="148" spans="1:14" ht="123.75" x14ac:dyDescent="0.25">
      <c r="A148" s="28">
        <v>145</v>
      </c>
      <c r="B148" s="30" t="s">
        <v>615</v>
      </c>
      <c r="C148" s="30" t="s">
        <v>616</v>
      </c>
      <c r="D148" s="30" t="s">
        <v>346</v>
      </c>
      <c r="E148" s="30" t="s">
        <v>93</v>
      </c>
      <c r="F148" s="30" t="s">
        <v>94</v>
      </c>
      <c r="G148" s="30" t="s">
        <v>95</v>
      </c>
      <c r="H148" s="30" t="s">
        <v>347</v>
      </c>
      <c r="I148" s="32">
        <v>39083</v>
      </c>
      <c r="J148" s="32">
        <v>40939</v>
      </c>
      <c r="K148" s="32" t="s">
        <v>378</v>
      </c>
      <c r="L148" s="31">
        <v>4128391.93</v>
      </c>
      <c r="M148" s="31">
        <v>4123511.93</v>
      </c>
      <c r="N148" s="31">
        <v>3504985.14</v>
      </c>
    </row>
    <row r="149" spans="1:14" ht="135" x14ac:dyDescent="0.25">
      <c r="A149" s="28">
        <v>146</v>
      </c>
      <c r="B149" s="30" t="s">
        <v>617</v>
      </c>
      <c r="C149" s="30" t="s">
        <v>618</v>
      </c>
      <c r="D149" s="30" t="s">
        <v>619</v>
      </c>
      <c r="E149" s="30" t="s">
        <v>382</v>
      </c>
      <c r="F149" s="30" t="s">
        <v>620</v>
      </c>
      <c r="G149" s="30" t="s">
        <v>621</v>
      </c>
      <c r="H149" s="30" t="s">
        <v>622</v>
      </c>
      <c r="I149" s="32">
        <v>39083</v>
      </c>
      <c r="J149" s="32">
        <v>41364</v>
      </c>
      <c r="K149" s="32" t="s">
        <v>378</v>
      </c>
      <c r="L149" s="31">
        <v>9818000</v>
      </c>
      <c r="M149" s="31">
        <v>9643000</v>
      </c>
      <c r="N149" s="31">
        <v>8196550</v>
      </c>
    </row>
    <row r="150" spans="1:14" ht="123.75" x14ac:dyDescent="0.25">
      <c r="A150" s="28">
        <v>147</v>
      </c>
      <c r="B150" s="30" t="s">
        <v>623</v>
      </c>
      <c r="C150" s="30" t="s">
        <v>624</v>
      </c>
      <c r="D150" s="30" t="s">
        <v>625</v>
      </c>
      <c r="E150" s="30" t="s">
        <v>93</v>
      </c>
      <c r="F150" s="30" t="s">
        <v>325</v>
      </c>
      <c r="G150" s="30" t="s">
        <v>326</v>
      </c>
      <c r="H150" s="30" t="s">
        <v>626</v>
      </c>
      <c r="I150" s="32">
        <v>39083</v>
      </c>
      <c r="J150" s="32">
        <v>41274</v>
      </c>
      <c r="K150" s="32" t="s">
        <v>343</v>
      </c>
      <c r="L150" s="31">
        <v>13229331.439999999</v>
      </c>
      <c r="M150" s="31">
        <v>11338699.060000001</v>
      </c>
      <c r="N150" s="31">
        <v>9637894.1999999993</v>
      </c>
    </row>
    <row r="151" spans="1:14" ht="112.5" x14ac:dyDescent="0.25">
      <c r="A151" s="28">
        <v>148</v>
      </c>
      <c r="B151" s="30" t="s">
        <v>627</v>
      </c>
      <c r="C151" s="30" t="s">
        <v>628</v>
      </c>
      <c r="D151" s="30" t="s">
        <v>629</v>
      </c>
      <c r="E151" s="30" t="s">
        <v>53</v>
      </c>
      <c r="F151" s="30" t="s">
        <v>630</v>
      </c>
      <c r="G151" s="30" t="s">
        <v>631</v>
      </c>
      <c r="H151" s="30" t="s">
        <v>632</v>
      </c>
      <c r="I151" s="32">
        <v>39083</v>
      </c>
      <c r="J151" s="32">
        <v>41274</v>
      </c>
      <c r="K151" s="32" t="s">
        <v>378</v>
      </c>
      <c r="L151" s="31">
        <v>14125902.960000001</v>
      </c>
      <c r="M151" s="31">
        <v>14125902.960000001</v>
      </c>
      <c r="N151" s="31">
        <v>12007017.51</v>
      </c>
    </row>
    <row r="152" spans="1:14" ht="123.75" x14ac:dyDescent="0.25">
      <c r="A152" s="28">
        <v>149</v>
      </c>
      <c r="B152" s="30" t="s">
        <v>633</v>
      </c>
      <c r="C152" s="30" t="s">
        <v>634</v>
      </c>
      <c r="D152" s="30" t="s">
        <v>635</v>
      </c>
      <c r="E152" s="30" t="s">
        <v>239</v>
      </c>
      <c r="F152" s="30" t="s">
        <v>246</v>
      </c>
      <c r="G152" s="30" t="s">
        <v>247</v>
      </c>
      <c r="H152" s="30" t="s">
        <v>636</v>
      </c>
      <c r="I152" s="32">
        <v>39083</v>
      </c>
      <c r="J152" s="32">
        <v>40816</v>
      </c>
      <c r="K152" s="32" t="s">
        <v>378</v>
      </c>
      <c r="L152" s="31">
        <v>1481471.63</v>
      </c>
      <c r="M152" s="31">
        <v>1475521.63</v>
      </c>
      <c r="N152" s="31">
        <v>1254193.3799999999</v>
      </c>
    </row>
    <row r="153" spans="1:14" ht="112.5" x14ac:dyDescent="0.25">
      <c r="A153" s="28">
        <v>150</v>
      </c>
      <c r="B153" s="30" t="s">
        <v>637</v>
      </c>
      <c r="C153" s="30" t="s">
        <v>638</v>
      </c>
      <c r="D153" s="30" t="s">
        <v>639</v>
      </c>
      <c r="E153" s="30" t="s">
        <v>118</v>
      </c>
      <c r="F153" s="30" t="s">
        <v>640</v>
      </c>
      <c r="G153" s="30" t="s">
        <v>641</v>
      </c>
      <c r="H153" s="30" t="s">
        <v>642</v>
      </c>
      <c r="I153" s="32">
        <v>39083</v>
      </c>
      <c r="J153" s="32">
        <v>41152</v>
      </c>
      <c r="K153" s="32" t="s">
        <v>378</v>
      </c>
      <c r="L153" s="31">
        <v>4661655</v>
      </c>
      <c r="M153" s="31">
        <v>4611655</v>
      </c>
      <c r="N153" s="31">
        <v>3919906.75</v>
      </c>
    </row>
    <row r="154" spans="1:14" ht="112.5" x14ac:dyDescent="0.25">
      <c r="A154" s="28">
        <v>151</v>
      </c>
      <c r="B154" s="30" t="s">
        <v>643</v>
      </c>
      <c r="C154" s="30" t="s">
        <v>644</v>
      </c>
      <c r="D154" s="30" t="s">
        <v>645</v>
      </c>
      <c r="E154" s="30" t="s">
        <v>203</v>
      </c>
      <c r="F154" s="30" t="s">
        <v>646</v>
      </c>
      <c r="G154" s="30" t="s">
        <v>647</v>
      </c>
      <c r="H154" s="30" t="s">
        <v>648</v>
      </c>
      <c r="I154" s="32">
        <v>39083</v>
      </c>
      <c r="J154" s="32">
        <v>40693</v>
      </c>
      <c r="K154" s="32" t="s">
        <v>343</v>
      </c>
      <c r="L154" s="31">
        <v>8917545.25</v>
      </c>
      <c r="M154" s="31">
        <v>8072906.75</v>
      </c>
      <c r="N154" s="31">
        <v>6861970.7300000004</v>
      </c>
    </row>
    <row r="155" spans="1:14" ht="123.75" x14ac:dyDescent="0.25">
      <c r="A155" s="28">
        <v>152</v>
      </c>
      <c r="B155" s="30" t="s">
        <v>649</v>
      </c>
      <c r="C155" s="30" t="s">
        <v>650</v>
      </c>
      <c r="D155" s="30" t="s">
        <v>651</v>
      </c>
      <c r="E155" s="30" t="s">
        <v>118</v>
      </c>
      <c r="F155" s="30" t="s">
        <v>468</v>
      </c>
      <c r="G155" s="30" t="s">
        <v>652</v>
      </c>
      <c r="H155" s="30" t="s">
        <v>653</v>
      </c>
      <c r="I155" s="32">
        <v>39083</v>
      </c>
      <c r="J155" s="32">
        <v>41090</v>
      </c>
      <c r="K155" s="32" t="s">
        <v>343</v>
      </c>
      <c r="L155" s="31">
        <v>5838382.7300000004</v>
      </c>
      <c r="M155" s="31">
        <v>5838382.7300000004</v>
      </c>
      <c r="N155" s="31">
        <v>4670706.18</v>
      </c>
    </row>
    <row r="156" spans="1:14" ht="123.75" x14ac:dyDescent="0.25">
      <c r="A156" s="28">
        <v>153</v>
      </c>
      <c r="B156" s="30" t="s">
        <v>654</v>
      </c>
      <c r="C156" s="30" t="s">
        <v>655</v>
      </c>
      <c r="D156" s="30" t="s">
        <v>500</v>
      </c>
      <c r="E156" s="30" t="s">
        <v>221</v>
      </c>
      <c r="F156" s="30" t="s">
        <v>501</v>
      </c>
      <c r="G156" s="30" t="s">
        <v>502</v>
      </c>
      <c r="H156" s="30" t="s">
        <v>503</v>
      </c>
      <c r="I156" s="32">
        <v>39083</v>
      </c>
      <c r="J156" s="32">
        <v>41182</v>
      </c>
      <c r="K156" s="32" t="s">
        <v>378</v>
      </c>
      <c r="L156" s="31">
        <v>5111877.67</v>
      </c>
      <c r="M156" s="31">
        <v>5111877.67</v>
      </c>
      <c r="N156" s="31">
        <v>4345096.01</v>
      </c>
    </row>
    <row r="157" spans="1:14" ht="112.5" x14ac:dyDescent="0.25">
      <c r="A157" s="28">
        <v>154</v>
      </c>
      <c r="B157" s="30" t="s">
        <v>656</v>
      </c>
      <c r="C157" s="30" t="s">
        <v>657</v>
      </c>
      <c r="D157" s="30" t="s">
        <v>488</v>
      </c>
      <c r="E157" s="30" t="s">
        <v>125</v>
      </c>
      <c r="F157" s="30" t="s">
        <v>489</v>
      </c>
      <c r="G157" s="30" t="s">
        <v>490</v>
      </c>
      <c r="H157" s="30" t="s">
        <v>491</v>
      </c>
      <c r="I157" s="32">
        <v>39083</v>
      </c>
      <c r="J157" s="32">
        <v>41029</v>
      </c>
      <c r="K157" s="32" t="s">
        <v>378</v>
      </c>
      <c r="L157" s="31">
        <v>7913286.0999999996</v>
      </c>
      <c r="M157" s="31">
        <v>6551577.29</v>
      </c>
      <c r="N157" s="31">
        <v>5568840.6900000004</v>
      </c>
    </row>
    <row r="158" spans="1:14" ht="112.5" x14ac:dyDescent="0.25">
      <c r="A158" s="28">
        <v>155</v>
      </c>
      <c r="B158" s="30" t="s">
        <v>658</v>
      </c>
      <c r="C158" s="30" t="s">
        <v>659</v>
      </c>
      <c r="D158" s="30" t="s">
        <v>660</v>
      </c>
      <c r="E158" s="30" t="s">
        <v>125</v>
      </c>
      <c r="F158" s="30" t="s">
        <v>661</v>
      </c>
      <c r="G158" s="30" t="s">
        <v>662</v>
      </c>
      <c r="H158" s="30" t="s">
        <v>663</v>
      </c>
      <c r="I158" s="32">
        <v>39083</v>
      </c>
      <c r="J158" s="32">
        <v>41090</v>
      </c>
      <c r="K158" s="32" t="s">
        <v>577</v>
      </c>
      <c r="L158" s="31">
        <v>947734.54</v>
      </c>
      <c r="M158" s="31">
        <v>947734.54</v>
      </c>
      <c r="N158" s="31">
        <v>805574.35</v>
      </c>
    </row>
    <row r="159" spans="1:14" ht="78.75" x14ac:dyDescent="0.25">
      <c r="A159" s="28">
        <v>156</v>
      </c>
      <c r="B159" s="30" t="s">
        <v>664</v>
      </c>
      <c r="C159" s="30" t="s">
        <v>665</v>
      </c>
      <c r="D159" s="30" t="s">
        <v>666</v>
      </c>
      <c r="E159" s="30" t="s">
        <v>125</v>
      </c>
      <c r="F159" s="30" t="s">
        <v>667</v>
      </c>
      <c r="G159" s="30" t="s">
        <v>668</v>
      </c>
      <c r="H159" s="30" t="s">
        <v>669</v>
      </c>
      <c r="I159" s="32">
        <v>39083</v>
      </c>
      <c r="J159" s="32">
        <v>41394</v>
      </c>
      <c r="K159" s="32" t="s">
        <v>371</v>
      </c>
      <c r="L159" s="31">
        <v>1061423.28</v>
      </c>
      <c r="M159" s="31">
        <v>1049917.28</v>
      </c>
      <c r="N159" s="31">
        <v>892429.68</v>
      </c>
    </row>
    <row r="160" spans="1:14" ht="146.25" x14ac:dyDescent="0.25">
      <c r="A160" s="28">
        <v>157</v>
      </c>
      <c r="B160" s="30" t="s">
        <v>670</v>
      </c>
      <c r="C160" s="30" t="s">
        <v>671</v>
      </c>
      <c r="D160" s="30" t="s">
        <v>672</v>
      </c>
      <c r="E160" s="30" t="s">
        <v>227</v>
      </c>
      <c r="F160" s="30" t="s">
        <v>228</v>
      </c>
      <c r="G160" s="30" t="s">
        <v>673</v>
      </c>
      <c r="H160" s="30" t="s">
        <v>674</v>
      </c>
      <c r="I160" s="32">
        <v>39083</v>
      </c>
      <c r="J160" s="32">
        <v>41213</v>
      </c>
      <c r="K160" s="32" t="s">
        <v>336</v>
      </c>
      <c r="L160" s="31">
        <v>1968646.46</v>
      </c>
      <c r="M160" s="31">
        <v>1968646.46</v>
      </c>
      <c r="N160" s="31">
        <v>1673349.49</v>
      </c>
    </row>
    <row r="161" spans="1:14" ht="135" x14ac:dyDescent="0.25">
      <c r="A161" s="28">
        <v>158</v>
      </c>
      <c r="B161" s="30" t="s">
        <v>675</v>
      </c>
      <c r="C161" s="30" t="s">
        <v>676</v>
      </c>
      <c r="D161" s="30" t="s">
        <v>677</v>
      </c>
      <c r="E161" s="30" t="s">
        <v>125</v>
      </c>
      <c r="F161" s="30" t="s">
        <v>678</v>
      </c>
      <c r="G161" s="30" t="s">
        <v>679</v>
      </c>
      <c r="H161" s="30" t="s">
        <v>680</v>
      </c>
      <c r="I161" s="32">
        <v>39083</v>
      </c>
      <c r="J161" s="32">
        <v>40543</v>
      </c>
      <c r="K161" s="32" t="s">
        <v>371</v>
      </c>
      <c r="L161" s="31">
        <v>3923390</v>
      </c>
      <c r="M161" s="31">
        <v>3923390</v>
      </c>
      <c r="N161" s="31">
        <v>3334881.5</v>
      </c>
    </row>
    <row r="162" spans="1:14" ht="90" x14ac:dyDescent="0.25">
      <c r="A162" s="28">
        <v>159</v>
      </c>
      <c r="B162" s="30" t="s">
        <v>681</v>
      </c>
      <c r="C162" s="30" t="s">
        <v>682</v>
      </c>
      <c r="D162" s="30" t="s">
        <v>683</v>
      </c>
      <c r="E162" s="30" t="s">
        <v>239</v>
      </c>
      <c r="F162" s="30" t="s">
        <v>684</v>
      </c>
      <c r="G162" s="30" t="s">
        <v>685</v>
      </c>
      <c r="H162" s="30" t="s">
        <v>686</v>
      </c>
      <c r="I162" s="32">
        <v>39083</v>
      </c>
      <c r="J162" s="32">
        <v>40574</v>
      </c>
      <c r="K162" s="32" t="s">
        <v>378</v>
      </c>
      <c r="L162" s="31">
        <v>7494832.5499999998</v>
      </c>
      <c r="M162" s="31">
        <v>4544954.54</v>
      </c>
      <c r="N162" s="31">
        <v>3863211.35</v>
      </c>
    </row>
    <row r="163" spans="1:14" ht="135" x14ac:dyDescent="0.25">
      <c r="A163" s="28">
        <v>160</v>
      </c>
      <c r="B163" s="30" t="s">
        <v>687</v>
      </c>
      <c r="C163" s="30" t="s">
        <v>688</v>
      </c>
      <c r="D163" s="30" t="s">
        <v>295</v>
      </c>
      <c r="E163" s="30" t="s">
        <v>118</v>
      </c>
      <c r="F163" s="30" t="s">
        <v>296</v>
      </c>
      <c r="G163" s="30" t="s">
        <v>297</v>
      </c>
      <c r="H163" s="30" t="s">
        <v>689</v>
      </c>
      <c r="I163" s="32">
        <v>39083</v>
      </c>
      <c r="J163" s="32">
        <v>40329</v>
      </c>
      <c r="K163" s="32" t="s">
        <v>343</v>
      </c>
      <c r="L163" s="31">
        <v>6127135.9100000001</v>
      </c>
      <c r="M163" s="31">
        <v>6127135.9100000001</v>
      </c>
      <c r="N163" s="31">
        <v>5208065.5199999996</v>
      </c>
    </row>
    <row r="164" spans="1:14" ht="123.75" x14ac:dyDescent="0.25">
      <c r="A164" s="28">
        <v>161</v>
      </c>
      <c r="B164" s="30" t="s">
        <v>690</v>
      </c>
      <c r="C164" s="30" t="s">
        <v>691</v>
      </c>
      <c r="D164" s="30" t="s">
        <v>692</v>
      </c>
      <c r="E164" s="30" t="s">
        <v>140</v>
      </c>
      <c r="F164" s="30" t="s">
        <v>693</v>
      </c>
      <c r="G164" s="30" t="s">
        <v>694</v>
      </c>
      <c r="H164" s="30" t="s">
        <v>695</v>
      </c>
      <c r="I164" s="32">
        <v>39083</v>
      </c>
      <c r="J164" s="32">
        <v>40633</v>
      </c>
      <c r="K164" s="32" t="s">
        <v>343</v>
      </c>
      <c r="L164" s="31">
        <v>6236794.8799999999</v>
      </c>
      <c r="M164" s="31">
        <v>6236794.8799999999</v>
      </c>
      <c r="N164" s="31">
        <v>5301275.6399999997</v>
      </c>
    </row>
    <row r="165" spans="1:14" ht="135" x14ac:dyDescent="0.25">
      <c r="A165" s="28">
        <v>162</v>
      </c>
      <c r="B165" s="30" t="s">
        <v>696</v>
      </c>
      <c r="C165" s="30" t="s">
        <v>697</v>
      </c>
      <c r="D165" s="30" t="s">
        <v>66</v>
      </c>
      <c r="E165" s="30" t="s">
        <v>10</v>
      </c>
      <c r="F165" s="30" t="s">
        <v>698</v>
      </c>
      <c r="G165" s="30" t="s">
        <v>67</v>
      </c>
      <c r="H165" s="30" t="s">
        <v>699</v>
      </c>
      <c r="I165" s="32">
        <v>39083</v>
      </c>
      <c r="J165" s="32">
        <v>40512</v>
      </c>
      <c r="K165" s="32" t="s">
        <v>378</v>
      </c>
      <c r="L165" s="31">
        <v>6555089.0899999999</v>
      </c>
      <c r="M165" s="31">
        <v>6555089.0899999999</v>
      </c>
      <c r="N165" s="31">
        <v>5571825.7199999997</v>
      </c>
    </row>
    <row r="166" spans="1:14" ht="101.25" x14ac:dyDescent="0.25">
      <c r="A166" s="28">
        <v>163</v>
      </c>
      <c r="B166" s="30" t="s">
        <v>700</v>
      </c>
      <c r="C166" s="30" t="s">
        <v>701</v>
      </c>
      <c r="D166" s="30" t="s">
        <v>702</v>
      </c>
      <c r="E166" s="30" t="s">
        <v>118</v>
      </c>
      <c r="F166" s="30" t="s">
        <v>703</v>
      </c>
      <c r="G166" s="30" t="s">
        <v>704</v>
      </c>
      <c r="H166" s="30" t="s">
        <v>705</v>
      </c>
      <c r="I166" s="32">
        <v>39083</v>
      </c>
      <c r="J166" s="32">
        <v>41820</v>
      </c>
      <c r="K166" s="32" t="s">
        <v>343</v>
      </c>
      <c r="L166" s="31">
        <v>11076434.560000001</v>
      </c>
      <c r="M166" s="31">
        <v>7928631.5599999996</v>
      </c>
      <c r="N166" s="31">
        <v>6739336.8799999999</v>
      </c>
    </row>
    <row r="167" spans="1:14" ht="112.5" x14ac:dyDescent="0.25">
      <c r="A167" s="28">
        <v>164</v>
      </c>
      <c r="B167" s="30" t="s">
        <v>706</v>
      </c>
      <c r="C167" s="30" t="s">
        <v>707</v>
      </c>
      <c r="D167" s="30" t="s">
        <v>708</v>
      </c>
      <c r="E167" s="30" t="s">
        <v>118</v>
      </c>
      <c r="F167" s="30" t="s">
        <v>709</v>
      </c>
      <c r="G167" s="30" t="s">
        <v>710</v>
      </c>
      <c r="H167" s="30" t="s">
        <v>711</v>
      </c>
      <c r="I167" s="32">
        <v>39083</v>
      </c>
      <c r="J167" s="32">
        <v>41517</v>
      </c>
      <c r="K167" s="32" t="s">
        <v>343</v>
      </c>
      <c r="L167" s="31">
        <v>9805634.6799999997</v>
      </c>
      <c r="M167" s="31">
        <v>9071188.0199999996</v>
      </c>
      <c r="N167" s="31">
        <v>7710509.8099999996</v>
      </c>
    </row>
    <row r="168" spans="1:14" ht="135" x14ac:dyDescent="0.25">
      <c r="A168" s="28">
        <v>165</v>
      </c>
      <c r="B168" s="30" t="s">
        <v>712</v>
      </c>
      <c r="C168" s="30" t="s">
        <v>713</v>
      </c>
      <c r="D168" s="30" t="s">
        <v>714</v>
      </c>
      <c r="E168" s="30" t="s">
        <v>382</v>
      </c>
      <c r="F168" s="30" t="s">
        <v>620</v>
      </c>
      <c r="G168" s="30" t="s">
        <v>715</v>
      </c>
      <c r="H168" s="30" t="s">
        <v>716</v>
      </c>
      <c r="I168" s="32">
        <v>39083</v>
      </c>
      <c r="J168" s="32">
        <v>40527</v>
      </c>
      <c r="K168" s="32" t="s">
        <v>336</v>
      </c>
      <c r="L168" s="31">
        <v>1712550.6</v>
      </c>
      <c r="M168" s="31">
        <v>709515.4</v>
      </c>
      <c r="N168" s="31">
        <v>603088.09</v>
      </c>
    </row>
    <row r="169" spans="1:14" ht="112.5" x14ac:dyDescent="0.25">
      <c r="A169" s="28">
        <v>166</v>
      </c>
      <c r="B169" s="30" t="s">
        <v>717</v>
      </c>
      <c r="C169" s="30" t="s">
        <v>718</v>
      </c>
      <c r="D169" s="30" t="s">
        <v>719</v>
      </c>
      <c r="E169" s="30" t="s">
        <v>10</v>
      </c>
      <c r="F169" s="30" t="s">
        <v>720</v>
      </c>
      <c r="G169" s="30" t="s">
        <v>721</v>
      </c>
      <c r="H169" s="30" t="s">
        <v>722</v>
      </c>
      <c r="I169" s="32">
        <v>39083</v>
      </c>
      <c r="J169" s="32">
        <v>40724</v>
      </c>
      <c r="K169" s="32" t="s">
        <v>371</v>
      </c>
      <c r="L169" s="31">
        <v>1464622.1</v>
      </c>
      <c r="M169" s="31">
        <v>1464622.1</v>
      </c>
      <c r="N169" s="31">
        <v>1244928.78</v>
      </c>
    </row>
    <row r="170" spans="1:14" ht="101.25" x14ac:dyDescent="0.25">
      <c r="A170" s="28">
        <v>167</v>
      </c>
      <c r="B170" s="30" t="s">
        <v>723</v>
      </c>
      <c r="C170" s="30" t="s">
        <v>724</v>
      </c>
      <c r="D170" s="30" t="s">
        <v>725</v>
      </c>
      <c r="E170" s="30" t="s">
        <v>125</v>
      </c>
      <c r="F170" s="30" t="s">
        <v>726</v>
      </c>
      <c r="G170" s="30" t="s">
        <v>727</v>
      </c>
      <c r="H170" s="30" t="s">
        <v>728</v>
      </c>
      <c r="I170" s="32">
        <v>39083</v>
      </c>
      <c r="J170" s="32">
        <v>42338</v>
      </c>
      <c r="K170" s="32" t="s">
        <v>371</v>
      </c>
      <c r="L170" s="31">
        <v>1748620</v>
      </c>
      <c r="M170" s="31">
        <v>1317325</v>
      </c>
      <c r="N170" s="31">
        <v>1119726.25</v>
      </c>
    </row>
    <row r="171" spans="1:14" ht="135" x14ac:dyDescent="0.25">
      <c r="A171" s="28">
        <v>168</v>
      </c>
      <c r="B171" s="30" t="s">
        <v>729</v>
      </c>
      <c r="C171" s="30" t="s">
        <v>730</v>
      </c>
      <c r="D171" s="30" t="s">
        <v>731</v>
      </c>
      <c r="E171" s="30" t="s">
        <v>203</v>
      </c>
      <c r="F171" s="30" t="s">
        <v>732</v>
      </c>
      <c r="G171" s="30" t="s">
        <v>733</v>
      </c>
      <c r="H171" s="30" t="s">
        <v>734</v>
      </c>
      <c r="I171" s="32">
        <v>39083</v>
      </c>
      <c r="J171" s="32">
        <v>41243</v>
      </c>
      <c r="K171" s="32" t="s">
        <v>343</v>
      </c>
      <c r="L171" s="31">
        <v>3973940.26</v>
      </c>
      <c r="M171" s="31">
        <v>3940838.06</v>
      </c>
      <c r="N171" s="31">
        <v>3349712.35</v>
      </c>
    </row>
    <row r="172" spans="1:14" ht="213.75" x14ac:dyDescent="0.25">
      <c r="A172" s="28">
        <v>169</v>
      </c>
      <c r="B172" s="30" t="s">
        <v>735</v>
      </c>
      <c r="C172" s="30" t="s">
        <v>736</v>
      </c>
      <c r="D172" s="30" t="s">
        <v>737</v>
      </c>
      <c r="E172" s="30" t="s">
        <v>191</v>
      </c>
      <c r="F172" s="30" t="s">
        <v>738</v>
      </c>
      <c r="G172" s="30" t="s">
        <v>739</v>
      </c>
      <c r="H172" s="30" t="s">
        <v>740</v>
      </c>
      <c r="I172" s="32">
        <v>39083</v>
      </c>
      <c r="J172" s="32">
        <v>40877</v>
      </c>
      <c r="K172" s="32" t="s">
        <v>343</v>
      </c>
      <c r="L172" s="31">
        <v>3597000</v>
      </c>
      <c r="M172" s="31">
        <v>3057450</v>
      </c>
      <c r="N172" s="31">
        <v>2598832.5</v>
      </c>
    </row>
    <row r="173" spans="1:14" ht="146.25" x14ac:dyDescent="0.25">
      <c r="A173" s="28">
        <v>170</v>
      </c>
      <c r="B173" s="30" t="s">
        <v>741</v>
      </c>
      <c r="C173" s="30" t="s">
        <v>742</v>
      </c>
      <c r="D173" s="30" t="s">
        <v>412</v>
      </c>
      <c r="E173" s="30" t="s">
        <v>227</v>
      </c>
      <c r="F173" s="30" t="s">
        <v>413</v>
      </c>
      <c r="G173" s="30" t="s">
        <v>414</v>
      </c>
      <c r="H173" s="30" t="s">
        <v>415</v>
      </c>
      <c r="I173" s="32">
        <v>39083</v>
      </c>
      <c r="J173" s="32">
        <v>40724</v>
      </c>
      <c r="K173" s="32" t="s">
        <v>378</v>
      </c>
      <c r="L173" s="31">
        <v>7493073.6600000001</v>
      </c>
      <c r="M173" s="31">
        <v>6811615.3200000003</v>
      </c>
      <c r="N173" s="31">
        <v>5789873.0199999996</v>
      </c>
    </row>
    <row r="174" spans="1:14" ht="101.25" x14ac:dyDescent="0.25">
      <c r="A174" s="28">
        <v>171</v>
      </c>
      <c r="B174" s="30" t="s">
        <v>743</v>
      </c>
      <c r="C174" s="30" t="s">
        <v>744</v>
      </c>
      <c r="D174" s="30" t="s">
        <v>745</v>
      </c>
      <c r="E174" s="30" t="s">
        <v>239</v>
      </c>
      <c r="F174" s="30" t="s">
        <v>746</v>
      </c>
      <c r="G174" s="30" t="s">
        <v>747</v>
      </c>
      <c r="H174" s="30" t="s">
        <v>748</v>
      </c>
      <c r="I174" s="32">
        <v>39083</v>
      </c>
      <c r="J174" s="32">
        <v>42004</v>
      </c>
      <c r="K174" s="32" t="s">
        <v>343</v>
      </c>
      <c r="L174" s="31">
        <v>17980548.77</v>
      </c>
      <c r="M174" s="31">
        <v>15503056.390000001</v>
      </c>
      <c r="N174" s="31">
        <v>13177597.93</v>
      </c>
    </row>
    <row r="175" spans="1:14" ht="123.75" x14ac:dyDescent="0.25">
      <c r="A175" s="28">
        <v>172</v>
      </c>
      <c r="B175" s="30" t="s">
        <v>749</v>
      </c>
      <c r="C175" s="30" t="s">
        <v>750</v>
      </c>
      <c r="D175" s="30" t="s">
        <v>751</v>
      </c>
      <c r="E175" s="30" t="s">
        <v>73</v>
      </c>
      <c r="F175" s="30" t="s">
        <v>752</v>
      </c>
      <c r="G175" s="30" t="s">
        <v>753</v>
      </c>
      <c r="H175" s="30" t="s">
        <v>754</v>
      </c>
      <c r="I175" s="32">
        <v>39083</v>
      </c>
      <c r="J175" s="32">
        <v>41486</v>
      </c>
      <c r="K175" s="32" t="s">
        <v>371</v>
      </c>
      <c r="L175" s="31">
        <v>1330683.96</v>
      </c>
      <c r="M175" s="31">
        <v>1313563.0900000001</v>
      </c>
      <c r="N175" s="31">
        <v>1116528.6200000001</v>
      </c>
    </row>
    <row r="176" spans="1:14" ht="101.25" x14ac:dyDescent="0.25">
      <c r="A176" s="28">
        <v>173</v>
      </c>
      <c r="B176" s="30" t="s">
        <v>755</v>
      </c>
      <c r="C176" s="30" t="s">
        <v>756</v>
      </c>
      <c r="D176" s="30" t="s">
        <v>757</v>
      </c>
      <c r="E176" s="30" t="s">
        <v>239</v>
      </c>
      <c r="F176" s="30" t="s">
        <v>240</v>
      </c>
      <c r="G176" s="30" t="s">
        <v>241</v>
      </c>
      <c r="H176" s="30" t="s">
        <v>758</v>
      </c>
      <c r="I176" s="32">
        <v>39083</v>
      </c>
      <c r="J176" s="32">
        <v>40877</v>
      </c>
      <c r="K176" s="32" t="s">
        <v>371</v>
      </c>
      <c r="L176" s="31">
        <v>3926620.44</v>
      </c>
      <c r="M176" s="31">
        <v>3926620.44</v>
      </c>
      <c r="N176" s="31">
        <v>3337627.37</v>
      </c>
    </row>
    <row r="177" spans="1:14" ht="112.5" x14ac:dyDescent="0.25">
      <c r="A177" s="28">
        <v>174</v>
      </c>
      <c r="B177" s="30" t="s">
        <v>759</v>
      </c>
      <c r="C177" s="30" t="s">
        <v>760</v>
      </c>
      <c r="D177" s="30" t="s">
        <v>761</v>
      </c>
      <c r="E177" s="30" t="s">
        <v>203</v>
      </c>
      <c r="F177" s="30" t="s">
        <v>762</v>
      </c>
      <c r="G177" s="30" t="s">
        <v>763</v>
      </c>
      <c r="H177" s="30" t="s">
        <v>764</v>
      </c>
      <c r="I177" s="32">
        <v>39083</v>
      </c>
      <c r="J177" s="32">
        <v>41578</v>
      </c>
      <c r="K177" s="32" t="s">
        <v>371</v>
      </c>
      <c r="L177" s="31">
        <v>5491359.9000000004</v>
      </c>
      <c r="M177" s="31">
        <v>5486859.9000000004</v>
      </c>
      <c r="N177" s="31">
        <v>4663830.91</v>
      </c>
    </row>
    <row r="178" spans="1:14" ht="123.75" x14ac:dyDescent="0.25">
      <c r="A178" s="28">
        <v>175</v>
      </c>
      <c r="B178" s="30" t="s">
        <v>765</v>
      </c>
      <c r="C178" s="30" t="s">
        <v>766</v>
      </c>
      <c r="D178" s="30" t="s">
        <v>494</v>
      </c>
      <c r="E178" s="30" t="s">
        <v>93</v>
      </c>
      <c r="F178" s="30" t="s">
        <v>495</v>
      </c>
      <c r="G178" s="30" t="s">
        <v>496</v>
      </c>
      <c r="H178" s="30" t="s">
        <v>497</v>
      </c>
      <c r="I178" s="32">
        <v>39083</v>
      </c>
      <c r="J178" s="32">
        <v>40847</v>
      </c>
      <c r="K178" s="32" t="s">
        <v>343</v>
      </c>
      <c r="L178" s="31">
        <v>2977093.82</v>
      </c>
      <c r="M178" s="31">
        <v>2977093.82</v>
      </c>
      <c r="N178" s="31">
        <v>2530529.7400000002</v>
      </c>
    </row>
    <row r="179" spans="1:14" ht="123.75" x14ac:dyDescent="0.25">
      <c r="A179" s="28">
        <v>176</v>
      </c>
      <c r="B179" s="30" t="s">
        <v>767</v>
      </c>
      <c r="C179" s="30" t="s">
        <v>768</v>
      </c>
      <c r="D179" s="30" t="s">
        <v>769</v>
      </c>
      <c r="E179" s="30" t="s">
        <v>93</v>
      </c>
      <c r="F179" s="30" t="s">
        <v>770</v>
      </c>
      <c r="G179" s="30" t="s">
        <v>771</v>
      </c>
      <c r="H179" s="30" t="s">
        <v>772</v>
      </c>
      <c r="I179" s="32">
        <v>39083</v>
      </c>
      <c r="J179" s="32">
        <v>40877</v>
      </c>
      <c r="K179" s="32" t="s">
        <v>343</v>
      </c>
      <c r="L179" s="31">
        <v>6116833.9900000002</v>
      </c>
      <c r="M179" s="31">
        <v>6103624.0199999996</v>
      </c>
      <c r="N179" s="31">
        <v>5188080.41</v>
      </c>
    </row>
    <row r="180" spans="1:14" ht="123.75" x14ac:dyDescent="0.25">
      <c r="A180" s="28">
        <v>177</v>
      </c>
      <c r="B180" s="30" t="s">
        <v>773</v>
      </c>
      <c r="C180" s="30" t="s">
        <v>774</v>
      </c>
      <c r="D180" s="30" t="s">
        <v>775</v>
      </c>
      <c r="E180" s="30" t="s">
        <v>125</v>
      </c>
      <c r="F180" s="30" t="s">
        <v>446</v>
      </c>
      <c r="G180" s="30" t="s">
        <v>447</v>
      </c>
      <c r="H180" s="30" t="s">
        <v>448</v>
      </c>
      <c r="I180" s="32">
        <v>39083</v>
      </c>
      <c r="J180" s="32">
        <v>40328</v>
      </c>
      <c r="K180" s="32" t="s">
        <v>343</v>
      </c>
      <c r="L180" s="31">
        <v>7278792.5599999996</v>
      </c>
      <c r="M180" s="31">
        <v>6553510.8099999996</v>
      </c>
      <c r="N180" s="31">
        <v>5570484.1799999997</v>
      </c>
    </row>
    <row r="181" spans="1:14" ht="180" x14ac:dyDescent="0.25">
      <c r="A181" s="28">
        <v>178</v>
      </c>
      <c r="B181" s="30" t="s">
        <v>776</v>
      </c>
      <c r="C181" s="30" t="s">
        <v>777</v>
      </c>
      <c r="D181" s="30" t="s">
        <v>778</v>
      </c>
      <c r="E181" s="30" t="s">
        <v>382</v>
      </c>
      <c r="F181" s="30" t="s">
        <v>779</v>
      </c>
      <c r="G181" s="30" t="s">
        <v>780</v>
      </c>
      <c r="H181" s="30" t="s">
        <v>781</v>
      </c>
      <c r="I181" s="32">
        <v>39083</v>
      </c>
      <c r="J181" s="32">
        <v>40755</v>
      </c>
      <c r="K181" s="32" t="s">
        <v>378</v>
      </c>
      <c r="L181" s="31">
        <v>7037530</v>
      </c>
      <c r="M181" s="31">
        <v>5597480</v>
      </c>
      <c r="N181" s="31">
        <v>4757850</v>
      </c>
    </row>
    <row r="182" spans="1:14" ht="101.25" x14ac:dyDescent="0.25">
      <c r="A182" s="28">
        <v>179</v>
      </c>
      <c r="B182" s="30" t="s">
        <v>782</v>
      </c>
      <c r="C182" s="30" t="s">
        <v>783</v>
      </c>
      <c r="D182" s="30" t="s">
        <v>117</v>
      </c>
      <c r="E182" s="30" t="s">
        <v>118</v>
      </c>
      <c r="F182" s="30" t="s">
        <v>119</v>
      </c>
      <c r="G182" s="30" t="s">
        <v>120</v>
      </c>
      <c r="H182" s="30" t="s">
        <v>784</v>
      </c>
      <c r="I182" s="32">
        <v>39083</v>
      </c>
      <c r="J182" s="32">
        <v>40451</v>
      </c>
      <c r="K182" s="32" t="s">
        <v>378</v>
      </c>
      <c r="L182" s="31">
        <v>5461994.4900000002</v>
      </c>
      <c r="M182" s="31">
        <v>5326269</v>
      </c>
      <c r="N182" s="31">
        <v>4527328.6500000004</v>
      </c>
    </row>
    <row r="183" spans="1:14" ht="135" x14ac:dyDescent="0.25">
      <c r="A183" s="28">
        <v>180</v>
      </c>
      <c r="B183" s="30" t="s">
        <v>785</v>
      </c>
      <c r="C183" s="30" t="s">
        <v>786</v>
      </c>
      <c r="D183" s="30" t="s">
        <v>787</v>
      </c>
      <c r="E183" s="30" t="s">
        <v>93</v>
      </c>
      <c r="F183" s="30" t="s">
        <v>325</v>
      </c>
      <c r="G183" s="30" t="s">
        <v>788</v>
      </c>
      <c r="H183" s="30" t="s">
        <v>789</v>
      </c>
      <c r="I183" s="32">
        <v>39083</v>
      </c>
      <c r="J183" s="32">
        <v>40847</v>
      </c>
      <c r="K183" s="32" t="s">
        <v>343</v>
      </c>
      <c r="L183" s="31">
        <v>7558649.0899999999</v>
      </c>
      <c r="M183" s="31">
        <v>7244053.0899999999</v>
      </c>
      <c r="N183" s="31">
        <v>6157445.1200000001</v>
      </c>
    </row>
    <row r="184" spans="1:14" ht="168.75" x14ac:dyDescent="0.25">
      <c r="A184" s="28">
        <v>181</v>
      </c>
      <c r="B184" s="30" t="s">
        <v>790</v>
      </c>
      <c r="C184" s="30" t="s">
        <v>791</v>
      </c>
      <c r="D184" s="30" t="s">
        <v>792</v>
      </c>
      <c r="E184" s="30" t="s">
        <v>125</v>
      </c>
      <c r="F184" s="30" t="s">
        <v>169</v>
      </c>
      <c r="G184" s="30" t="s">
        <v>170</v>
      </c>
      <c r="H184" s="30" t="s">
        <v>793</v>
      </c>
      <c r="I184" s="32">
        <v>39083</v>
      </c>
      <c r="J184" s="32">
        <v>41243</v>
      </c>
      <c r="K184" s="32" t="s">
        <v>378</v>
      </c>
      <c r="L184" s="31">
        <v>4989818.8499999996</v>
      </c>
      <c r="M184" s="31">
        <v>4542577.41</v>
      </c>
      <c r="N184" s="31">
        <v>3861190.79</v>
      </c>
    </row>
    <row r="185" spans="1:14" ht="123.75" x14ac:dyDescent="0.25">
      <c r="A185" s="28">
        <v>182</v>
      </c>
      <c r="B185" s="30" t="s">
        <v>794</v>
      </c>
      <c r="C185" s="30" t="s">
        <v>795</v>
      </c>
      <c r="D185" s="30" t="s">
        <v>72</v>
      </c>
      <c r="E185" s="30" t="s">
        <v>73</v>
      </c>
      <c r="F185" s="30" t="s">
        <v>74</v>
      </c>
      <c r="G185" s="30" t="s">
        <v>75</v>
      </c>
      <c r="H185" s="30" t="s">
        <v>796</v>
      </c>
      <c r="I185" s="32">
        <v>39083</v>
      </c>
      <c r="J185" s="32">
        <v>40512</v>
      </c>
      <c r="K185" s="32" t="s">
        <v>371</v>
      </c>
      <c r="L185" s="31">
        <v>2940883.88</v>
      </c>
      <c r="M185" s="31">
        <v>2940883.88</v>
      </c>
      <c r="N185" s="31">
        <v>2499751.2999999998</v>
      </c>
    </row>
    <row r="186" spans="1:14" ht="112.5" x14ac:dyDescent="0.25">
      <c r="A186" s="28">
        <v>183</v>
      </c>
      <c r="B186" s="30" t="s">
        <v>797</v>
      </c>
      <c r="C186" s="30" t="s">
        <v>798</v>
      </c>
      <c r="D186" s="30" t="s">
        <v>799</v>
      </c>
      <c r="E186" s="30" t="s">
        <v>10</v>
      </c>
      <c r="F186" s="30" t="s">
        <v>800</v>
      </c>
      <c r="G186" s="30" t="s">
        <v>801</v>
      </c>
      <c r="H186" s="30" t="s">
        <v>802</v>
      </c>
      <c r="I186" s="32">
        <v>39083</v>
      </c>
      <c r="J186" s="32">
        <v>40574</v>
      </c>
      <c r="K186" s="32" t="s">
        <v>577</v>
      </c>
      <c r="L186" s="31">
        <v>1327198.03</v>
      </c>
      <c r="M186" s="31">
        <v>1327198.03</v>
      </c>
      <c r="N186" s="31">
        <v>1128118.32</v>
      </c>
    </row>
    <row r="187" spans="1:14" ht="112.5" x14ac:dyDescent="0.25">
      <c r="A187" s="28">
        <v>184</v>
      </c>
      <c r="B187" s="30" t="s">
        <v>803</v>
      </c>
      <c r="C187" s="30" t="s">
        <v>804</v>
      </c>
      <c r="D187" s="30" t="s">
        <v>59</v>
      </c>
      <c r="E187" s="30" t="s">
        <v>53</v>
      </c>
      <c r="F187" s="30" t="s">
        <v>60</v>
      </c>
      <c r="G187" s="30" t="s">
        <v>61</v>
      </c>
      <c r="H187" s="30" t="s">
        <v>805</v>
      </c>
      <c r="I187" s="32">
        <v>39083</v>
      </c>
      <c r="J187" s="32">
        <v>40724</v>
      </c>
      <c r="K187" s="32" t="s">
        <v>371</v>
      </c>
      <c r="L187" s="31">
        <v>8142298.5</v>
      </c>
      <c r="M187" s="31">
        <v>8142298.5</v>
      </c>
      <c r="N187" s="31">
        <v>6920953.7199999997</v>
      </c>
    </row>
    <row r="188" spans="1:14" ht="123.75" x14ac:dyDescent="0.25">
      <c r="A188" s="28">
        <v>185</v>
      </c>
      <c r="B188" s="30" t="s">
        <v>806</v>
      </c>
      <c r="C188" s="30" t="s">
        <v>807</v>
      </c>
      <c r="D188" s="30" t="s">
        <v>808</v>
      </c>
      <c r="E188" s="30" t="s">
        <v>10</v>
      </c>
      <c r="F188" s="30" t="s">
        <v>809</v>
      </c>
      <c r="G188" s="30" t="s">
        <v>810</v>
      </c>
      <c r="H188" s="30" t="s">
        <v>811</v>
      </c>
      <c r="I188" s="32">
        <v>39083</v>
      </c>
      <c r="J188" s="32">
        <v>40451</v>
      </c>
      <c r="K188" s="32" t="s">
        <v>378</v>
      </c>
      <c r="L188" s="31">
        <v>1721239.86</v>
      </c>
      <c r="M188" s="31">
        <v>1721239.86</v>
      </c>
      <c r="N188" s="31">
        <v>1463050</v>
      </c>
    </row>
    <row r="189" spans="1:14" ht="90" x14ac:dyDescent="0.25">
      <c r="A189" s="28">
        <v>186</v>
      </c>
      <c r="B189" s="30" t="s">
        <v>812</v>
      </c>
      <c r="C189" s="30" t="s">
        <v>813</v>
      </c>
      <c r="D189" s="30" t="s">
        <v>814</v>
      </c>
      <c r="E189" s="30" t="s">
        <v>118</v>
      </c>
      <c r="F189" s="30" t="s">
        <v>468</v>
      </c>
      <c r="G189" s="30" t="s">
        <v>815</v>
      </c>
      <c r="H189" s="30" t="s">
        <v>816</v>
      </c>
      <c r="I189" s="32">
        <v>39083</v>
      </c>
      <c r="J189" s="32">
        <v>41547</v>
      </c>
      <c r="K189" s="32" t="s">
        <v>371</v>
      </c>
      <c r="L189" s="31">
        <v>3258844.99</v>
      </c>
      <c r="M189" s="31">
        <v>2809440</v>
      </c>
      <c r="N189" s="31">
        <v>2388024</v>
      </c>
    </row>
    <row r="190" spans="1:14" ht="123.75" x14ac:dyDescent="0.25">
      <c r="A190" s="28">
        <v>187</v>
      </c>
      <c r="B190" s="30" t="s">
        <v>817</v>
      </c>
      <c r="C190" s="30" t="s">
        <v>818</v>
      </c>
      <c r="D190" s="30" t="s">
        <v>819</v>
      </c>
      <c r="E190" s="30" t="s">
        <v>221</v>
      </c>
      <c r="F190" s="30" t="s">
        <v>566</v>
      </c>
      <c r="G190" s="30" t="s">
        <v>820</v>
      </c>
      <c r="H190" s="30" t="s">
        <v>821</v>
      </c>
      <c r="I190" s="32">
        <v>39083</v>
      </c>
      <c r="J190" s="32">
        <v>41547</v>
      </c>
      <c r="K190" s="32" t="s">
        <v>343</v>
      </c>
      <c r="L190" s="31">
        <v>6667312.5999999996</v>
      </c>
      <c r="M190" s="31">
        <v>6500289.6100000003</v>
      </c>
      <c r="N190" s="31">
        <v>5525246.1600000001</v>
      </c>
    </row>
    <row r="191" spans="1:14" ht="101.25" x14ac:dyDescent="0.25">
      <c r="A191" s="28">
        <v>188</v>
      </c>
      <c r="B191" s="30" t="s">
        <v>822</v>
      </c>
      <c r="C191" s="30" t="s">
        <v>823</v>
      </c>
      <c r="D191" s="30" t="s">
        <v>422</v>
      </c>
      <c r="E191" s="30" t="s">
        <v>191</v>
      </c>
      <c r="F191" s="30" t="s">
        <v>423</v>
      </c>
      <c r="G191" s="30" t="s">
        <v>193</v>
      </c>
      <c r="H191" s="30" t="s">
        <v>424</v>
      </c>
      <c r="I191" s="32">
        <v>39083</v>
      </c>
      <c r="J191" s="32">
        <v>40633</v>
      </c>
      <c r="K191" s="32" t="s">
        <v>371</v>
      </c>
      <c r="L191" s="31">
        <v>2410184.2400000002</v>
      </c>
      <c r="M191" s="31">
        <v>2391184.2400000002</v>
      </c>
      <c r="N191" s="31">
        <v>2032506.6</v>
      </c>
    </row>
    <row r="192" spans="1:14" ht="101.25" x14ac:dyDescent="0.25">
      <c r="A192" s="28">
        <v>189</v>
      </c>
      <c r="B192" s="30" t="s">
        <v>824</v>
      </c>
      <c r="C192" s="30" t="s">
        <v>825</v>
      </c>
      <c r="D192" s="30" t="s">
        <v>826</v>
      </c>
      <c r="E192" s="30" t="s">
        <v>118</v>
      </c>
      <c r="F192" s="30" t="s">
        <v>827</v>
      </c>
      <c r="G192" s="30" t="s">
        <v>828</v>
      </c>
      <c r="H192" s="30" t="s">
        <v>829</v>
      </c>
      <c r="I192" s="32">
        <v>39083</v>
      </c>
      <c r="J192" s="32">
        <v>41152</v>
      </c>
      <c r="K192" s="32" t="s">
        <v>343</v>
      </c>
      <c r="L192" s="31">
        <v>21724864.899999999</v>
      </c>
      <c r="M192" s="31">
        <v>8153322.6200000001</v>
      </c>
      <c r="N192" s="31">
        <v>6930324.2199999997</v>
      </c>
    </row>
    <row r="193" spans="1:14" ht="135" x14ac:dyDescent="0.25">
      <c r="A193" s="28">
        <v>190</v>
      </c>
      <c r="B193" s="30" t="s">
        <v>830</v>
      </c>
      <c r="C193" s="30" t="s">
        <v>831</v>
      </c>
      <c r="D193" s="30" t="s">
        <v>832</v>
      </c>
      <c r="E193" s="30" t="s">
        <v>53</v>
      </c>
      <c r="F193" s="30" t="s">
        <v>833</v>
      </c>
      <c r="G193" s="30" t="s">
        <v>834</v>
      </c>
      <c r="H193" s="30" t="s">
        <v>835</v>
      </c>
      <c r="I193" s="32">
        <v>39083</v>
      </c>
      <c r="J193" s="32">
        <v>40512</v>
      </c>
      <c r="K193" s="32" t="s">
        <v>371</v>
      </c>
      <c r="L193" s="31">
        <v>5486619.9900000002</v>
      </c>
      <c r="M193" s="31">
        <v>5486619.9900000002</v>
      </c>
      <c r="N193" s="31">
        <v>4663626.99</v>
      </c>
    </row>
    <row r="194" spans="1:14" ht="90" x14ac:dyDescent="0.25">
      <c r="A194" s="28">
        <v>191</v>
      </c>
      <c r="B194" s="30" t="s">
        <v>836</v>
      </c>
      <c r="C194" s="30" t="s">
        <v>837</v>
      </c>
      <c r="D194" s="30" t="s">
        <v>838</v>
      </c>
      <c r="E194" s="30" t="s">
        <v>125</v>
      </c>
      <c r="F194" s="30" t="s">
        <v>126</v>
      </c>
      <c r="G194" s="30" t="s">
        <v>127</v>
      </c>
      <c r="H194" s="30" t="s">
        <v>839</v>
      </c>
      <c r="I194" s="32">
        <v>39083</v>
      </c>
      <c r="J194" s="32">
        <v>40574</v>
      </c>
      <c r="K194" s="32" t="s">
        <v>343</v>
      </c>
      <c r="L194" s="31">
        <v>3932715.17</v>
      </c>
      <c r="M194" s="31">
        <v>3838000.47</v>
      </c>
      <c r="N194" s="31">
        <v>3262300.39</v>
      </c>
    </row>
    <row r="195" spans="1:14" ht="135" x14ac:dyDescent="0.25">
      <c r="A195" s="28">
        <v>192</v>
      </c>
      <c r="B195" s="30" t="s">
        <v>840</v>
      </c>
      <c r="C195" s="30" t="s">
        <v>841</v>
      </c>
      <c r="D195" s="30" t="s">
        <v>842</v>
      </c>
      <c r="E195" s="30" t="s">
        <v>191</v>
      </c>
      <c r="F195" s="30" t="s">
        <v>843</v>
      </c>
      <c r="G195" s="30" t="s">
        <v>844</v>
      </c>
      <c r="H195" s="30" t="s">
        <v>845</v>
      </c>
      <c r="I195" s="32">
        <v>39083</v>
      </c>
      <c r="J195" s="32">
        <v>40724</v>
      </c>
      <c r="K195" s="32" t="s">
        <v>371</v>
      </c>
      <c r="L195" s="31">
        <v>612395.64</v>
      </c>
      <c r="M195" s="31">
        <v>612395.64</v>
      </c>
      <c r="N195" s="31">
        <v>520536.29</v>
      </c>
    </row>
    <row r="196" spans="1:14" ht="112.5" x14ac:dyDescent="0.25">
      <c r="A196" s="28">
        <v>193</v>
      </c>
      <c r="B196" s="30" t="s">
        <v>846</v>
      </c>
      <c r="C196" s="30" t="s">
        <v>847</v>
      </c>
      <c r="D196" s="30" t="s">
        <v>848</v>
      </c>
      <c r="E196" s="30" t="s">
        <v>10</v>
      </c>
      <c r="F196" s="30" t="s">
        <v>849</v>
      </c>
      <c r="G196" s="30" t="s">
        <v>850</v>
      </c>
      <c r="H196" s="30" t="s">
        <v>851</v>
      </c>
      <c r="I196" s="32">
        <v>39083</v>
      </c>
      <c r="J196" s="32">
        <v>40451</v>
      </c>
      <c r="K196" s="32" t="s">
        <v>371</v>
      </c>
      <c r="L196" s="31">
        <v>1418070</v>
      </c>
      <c r="M196" s="31">
        <v>1418070</v>
      </c>
      <c r="N196" s="31">
        <v>1205359.5</v>
      </c>
    </row>
    <row r="197" spans="1:14" ht="123.75" x14ac:dyDescent="0.25">
      <c r="A197" s="28">
        <v>194</v>
      </c>
      <c r="B197" s="30" t="s">
        <v>852</v>
      </c>
      <c r="C197" s="30" t="s">
        <v>853</v>
      </c>
      <c r="D197" s="30" t="s">
        <v>854</v>
      </c>
      <c r="E197" s="30" t="s">
        <v>80</v>
      </c>
      <c r="F197" s="30" t="s">
        <v>855</v>
      </c>
      <c r="G197" s="30" t="s">
        <v>856</v>
      </c>
      <c r="H197" s="30" t="s">
        <v>857</v>
      </c>
      <c r="I197" s="32">
        <v>39083</v>
      </c>
      <c r="J197" s="32">
        <v>40908</v>
      </c>
      <c r="K197" s="32" t="s">
        <v>343</v>
      </c>
      <c r="L197" s="31">
        <v>2219188.4500000002</v>
      </c>
      <c r="M197" s="31">
        <v>2175508.09</v>
      </c>
      <c r="N197" s="31">
        <v>1849181.87</v>
      </c>
    </row>
    <row r="198" spans="1:14" ht="90" x14ac:dyDescent="0.25">
      <c r="A198" s="28">
        <v>195</v>
      </c>
      <c r="B198" s="30" t="s">
        <v>858</v>
      </c>
      <c r="C198" s="30" t="s">
        <v>859</v>
      </c>
      <c r="D198" s="30" t="s">
        <v>860</v>
      </c>
      <c r="E198" s="30" t="s">
        <v>53</v>
      </c>
      <c r="F198" s="30" t="s">
        <v>833</v>
      </c>
      <c r="G198" s="30" t="s">
        <v>834</v>
      </c>
      <c r="H198" s="30" t="s">
        <v>835</v>
      </c>
      <c r="I198" s="32">
        <v>39083</v>
      </c>
      <c r="J198" s="32">
        <v>40482</v>
      </c>
      <c r="K198" s="32" t="s">
        <v>336</v>
      </c>
      <c r="L198" s="31">
        <v>4656068.51</v>
      </c>
      <c r="M198" s="31">
        <v>4656068.51</v>
      </c>
      <c r="N198" s="31">
        <v>3957658.23</v>
      </c>
    </row>
    <row r="199" spans="1:14" ht="123.75" x14ac:dyDescent="0.25">
      <c r="A199" s="28">
        <v>196</v>
      </c>
      <c r="B199" s="30" t="s">
        <v>861</v>
      </c>
      <c r="C199" s="30" t="s">
        <v>862</v>
      </c>
      <c r="D199" s="30" t="s">
        <v>863</v>
      </c>
      <c r="E199" s="30" t="s">
        <v>93</v>
      </c>
      <c r="F199" s="30" t="s">
        <v>507</v>
      </c>
      <c r="G199" s="30" t="s">
        <v>508</v>
      </c>
      <c r="H199" s="30" t="s">
        <v>509</v>
      </c>
      <c r="I199" s="32">
        <v>39083</v>
      </c>
      <c r="J199" s="32">
        <v>40512</v>
      </c>
      <c r="K199" s="32" t="s">
        <v>371</v>
      </c>
      <c r="L199" s="31">
        <v>997650</v>
      </c>
      <c r="M199" s="31">
        <v>997650</v>
      </c>
      <c r="N199" s="31">
        <v>848002.5</v>
      </c>
    </row>
    <row r="200" spans="1:14" ht="90" x14ac:dyDescent="0.25">
      <c r="A200" s="28">
        <v>197</v>
      </c>
      <c r="B200" s="30" t="s">
        <v>864</v>
      </c>
      <c r="C200" s="30" t="s">
        <v>865</v>
      </c>
      <c r="D200" s="30" t="s">
        <v>866</v>
      </c>
      <c r="E200" s="30" t="s">
        <v>227</v>
      </c>
      <c r="F200" s="30" t="s">
        <v>867</v>
      </c>
      <c r="G200" s="30" t="s">
        <v>868</v>
      </c>
      <c r="H200" s="30" t="s">
        <v>869</v>
      </c>
      <c r="I200" s="32">
        <v>39083</v>
      </c>
      <c r="J200" s="32">
        <v>40877</v>
      </c>
      <c r="K200" s="32" t="s">
        <v>378</v>
      </c>
      <c r="L200" s="31">
        <v>21967984</v>
      </c>
      <c r="M200" s="31">
        <v>18006544.300000001</v>
      </c>
      <c r="N200" s="31">
        <v>15305562.65</v>
      </c>
    </row>
    <row r="201" spans="1:14" ht="101.25" x14ac:dyDescent="0.25">
      <c r="A201" s="28">
        <v>198</v>
      </c>
      <c r="B201" s="30" t="s">
        <v>870</v>
      </c>
      <c r="C201" s="30" t="s">
        <v>871</v>
      </c>
      <c r="D201" s="30" t="s">
        <v>872</v>
      </c>
      <c r="E201" s="30" t="s">
        <v>221</v>
      </c>
      <c r="F201" s="30" t="s">
        <v>566</v>
      </c>
      <c r="G201" s="30" t="s">
        <v>873</v>
      </c>
      <c r="H201" s="30" t="s">
        <v>874</v>
      </c>
      <c r="I201" s="32">
        <v>39083</v>
      </c>
      <c r="J201" s="32">
        <v>40983</v>
      </c>
      <c r="K201" s="32" t="s">
        <v>371</v>
      </c>
      <c r="L201" s="31">
        <v>4376400</v>
      </c>
      <c r="M201" s="31">
        <v>4376400</v>
      </c>
      <c r="N201" s="31">
        <v>3719940</v>
      </c>
    </row>
    <row r="202" spans="1:14" ht="135" x14ac:dyDescent="0.25">
      <c r="A202" s="28">
        <v>199</v>
      </c>
      <c r="B202" s="30" t="s">
        <v>875</v>
      </c>
      <c r="C202" s="30" t="s">
        <v>876</v>
      </c>
      <c r="D202" s="30" t="s">
        <v>877</v>
      </c>
      <c r="E202" s="30" t="s">
        <v>125</v>
      </c>
      <c r="F202" s="30" t="s">
        <v>878</v>
      </c>
      <c r="G202" s="30" t="s">
        <v>879</v>
      </c>
      <c r="H202" s="30" t="s">
        <v>880</v>
      </c>
      <c r="I202" s="32">
        <v>39083</v>
      </c>
      <c r="J202" s="32">
        <v>40633</v>
      </c>
      <c r="K202" s="32" t="s">
        <v>577</v>
      </c>
      <c r="L202" s="31">
        <v>1689876</v>
      </c>
      <c r="M202" s="31">
        <v>1689876</v>
      </c>
      <c r="N202" s="31">
        <v>1436394.6</v>
      </c>
    </row>
    <row r="203" spans="1:14" ht="135" x14ac:dyDescent="0.25">
      <c r="A203" s="28">
        <v>200</v>
      </c>
      <c r="B203" s="30" t="s">
        <v>881</v>
      </c>
      <c r="C203" s="30" t="s">
        <v>882</v>
      </c>
      <c r="D203" s="30" t="s">
        <v>883</v>
      </c>
      <c r="E203" s="30" t="s">
        <v>10</v>
      </c>
      <c r="F203" s="30" t="s">
        <v>180</v>
      </c>
      <c r="G203" s="30" t="s">
        <v>884</v>
      </c>
      <c r="H203" s="30" t="s">
        <v>885</v>
      </c>
      <c r="I203" s="32">
        <v>39083</v>
      </c>
      <c r="J203" s="32">
        <v>41364</v>
      </c>
      <c r="K203" s="32" t="s">
        <v>378</v>
      </c>
      <c r="L203" s="31">
        <v>1655841.23</v>
      </c>
      <c r="M203" s="31">
        <v>1655841.23</v>
      </c>
      <c r="N203" s="31">
        <v>1407465.04</v>
      </c>
    </row>
    <row r="204" spans="1:14" ht="123.75" x14ac:dyDescent="0.25">
      <c r="A204" s="28">
        <v>201</v>
      </c>
      <c r="B204" s="30" t="s">
        <v>886</v>
      </c>
      <c r="C204" s="30" t="s">
        <v>887</v>
      </c>
      <c r="D204" s="30" t="s">
        <v>888</v>
      </c>
      <c r="E204" s="30" t="s">
        <v>221</v>
      </c>
      <c r="F204" s="30" t="s">
        <v>308</v>
      </c>
      <c r="G204" s="30" t="s">
        <v>309</v>
      </c>
      <c r="H204" s="30" t="s">
        <v>889</v>
      </c>
      <c r="I204" s="32">
        <v>39083</v>
      </c>
      <c r="J204" s="32">
        <v>41090</v>
      </c>
      <c r="K204" s="32" t="s">
        <v>378</v>
      </c>
      <c r="L204" s="31">
        <v>4956786.82</v>
      </c>
      <c r="M204" s="31">
        <v>3820812.73</v>
      </c>
      <c r="N204" s="31">
        <v>3247690.82</v>
      </c>
    </row>
    <row r="205" spans="1:14" ht="101.25" x14ac:dyDescent="0.25">
      <c r="A205" s="28">
        <v>202</v>
      </c>
      <c r="B205" s="30" t="s">
        <v>890</v>
      </c>
      <c r="C205" s="30" t="s">
        <v>891</v>
      </c>
      <c r="D205" s="30" t="s">
        <v>892</v>
      </c>
      <c r="E205" s="30" t="s">
        <v>80</v>
      </c>
      <c r="F205" s="30" t="s">
        <v>153</v>
      </c>
      <c r="G205" s="30" t="s">
        <v>154</v>
      </c>
      <c r="H205" s="30" t="s">
        <v>893</v>
      </c>
      <c r="I205" s="32">
        <v>39083</v>
      </c>
      <c r="J205" s="32">
        <v>41180</v>
      </c>
      <c r="K205" s="32" t="s">
        <v>378</v>
      </c>
      <c r="L205" s="31">
        <v>8714736.2699999996</v>
      </c>
      <c r="M205" s="31">
        <v>7221728.8200000003</v>
      </c>
      <c r="N205" s="31">
        <v>6138469.4900000002</v>
      </c>
    </row>
    <row r="206" spans="1:14" ht="135" x14ac:dyDescent="0.25">
      <c r="A206" s="28">
        <v>203</v>
      </c>
      <c r="B206" s="30" t="s">
        <v>894</v>
      </c>
      <c r="C206" s="30" t="s">
        <v>895</v>
      </c>
      <c r="D206" s="30" t="s">
        <v>896</v>
      </c>
      <c r="E206" s="30" t="s">
        <v>10</v>
      </c>
      <c r="F206" s="30" t="s">
        <v>897</v>
      </c>
      <c r="G206" s="30" t="s">
        <v>898</v>
      </c>
      <c r="H206" s="30" t="s">
        <v>899</v>
      </c>
      <c r="I206" s="32">
        <v>39083</v>
      </c>
      <c r="J206" s="32">
        <v>41152</v>
      </c>
      <c r="K206" s="32" t="s">
        <v>343</v>
      </c>
      <c r="L206" s="31">
        <v>10314931</v>
      </c>
      <c r="M206" s="31">
        <v>10314931</v>
      </c>
      <c r="N206" s="31">
        <v>8767691.3499999996</v>
      </c>
    </row>
    <row r="207" spans="1:14" ht="135" x14ac:dyDescent="0.25">
      <c r="A207" s="28">
        <v>204</v>
      </c>
      <c r="B207" s="30" t="s">
        <v>900</v>
      </c>
      <c r="C207" s="30" t="s">
        <v>901</v>
      </c>
      <c r="D207" s="30" t="s">
        <v>902</v>
      </c>
      <c r="E207" s="30" t="s">
        <v>125</v>
      </c>
      <c r="F207" s="30" t="s">
        <v>903</v>
      </c>
      <c r="G207" s="30" t="s">
        <v>904</v>
      </c>
      <c r="H207" s="30" t="s">
        <v>905</v>
      </c>
      <c r="I207" s="32">
        <v>39083</v>
      </c>
      <c r="J207" s="32">
        <v>41152</v>
      </c>
      <c r="K207" s="32" t="s">
        <v>906</v>
      </c>
      <c r="L207" s="31">
        <v>2373401.8199999998</v>
      </c>
      <c r="M207" s="31">
        <v>1999748</v>
      </c>
      <c r="N207" s="31">
        <v>1191233</v>
      </c>
    </row>
    <row r="208" spans="1:14" ht="90" x14ac:dyDescent="0.25">
      <c r="A208" s="28">
        <v>205</v>
      </c>
      <c r="B208" s="30" t="s">
        <v>907</v>
      </c>
      <c r="C208" s="30" t="s">
        <v>908</v>
      </c>
      <c r="D208" s="30" t="s">
        <v>392</v>
      </c>
      <c r="E208" s="30" t="s">
        <v>80</v>
      </c>
      <c r="F208" s="30" t="s">
        <v>393</v>
      </c>
      <c r="G208" s="30" t="s">
        <v>394</v>
      </c>
      <c r="H208" s="30" t="s">
        <v>395</v>
      </c>
      <c r="I208" s="32">
        <v>39083</v>
      </c>
      <c r="J208" s="32">
        <v>41973</v>
      </c>
      <c r="K208" s="32" t="s">
        <v>378</v>
      </c>
      <c r="L208" s="31">
        <v>8779885.2400000002</v>
      </c>
      <c r="M208" s="31">
        <v>8406793.9700000007</v>
      </c>
      <c r="N208" s="31">
        <v>7145774.7300000004</v>
      </c>
    </row>
    <row r="209" spans="1:14" ht="112.5" x14ac:dyDescent="0.25">
      <c r="A209" s="28">
        <v>206</v>
      </c>
      <c r="B209" s="30" t="s">
        <v>909</v>
      </c>
      <c r="C209" s="30" t="s">
        <v>910</v>
      </c>
      <c r="D209" s="30" t="s">
        <v>911</v>
      </c>
      <c r="E209" s="30" t="s">
        <v>73</v>
      </c>
      <c r="F209" s="30" t="s">
        <v>351</v>
      </c>
      <c r="G209" s="30" t="s">
        <v>352</v>
      </c>
      <c r="H209" s="30" t="s">
        <v>353</v>
      </c>
      <c r="I209" s="32">
        <v>39083</v>
      </c>
      <c r="J209" s="32">
        <v>40482</v>
      </c>
      <c r="K209" s="32" t="s">
        <v>371</v>
      </c>
      <c r="L209" s="31">
        <v>2751450</v>
      </c>
      <c r="M209" s="31">
        <v>2751450</v>
      </c>
      <c r="N209" s="31">
        <v>2338732.5</v>
      </c>
    </row>
    <row r="210" spans="1:14" ht="101.25" x14ac:dyDescent="0.25">
      <c r="A210" s="28">
        <v>207</v>
      </c>
      <c r="B210" s="30" t="s">
        <v>912</v>
      </c>
      <c r="C210" s="30" t="s">
        <v>913</v>
      </c>
      <c r="D210" s="30" t="s">
        <v>374</v>
      </c>
      <c r="E210" s="30" t="s">
        <v>203</v>
      </c>
      <c r="F210" s="30" t="s">
        <v>375</v>
      </c>
      <c r="G210" s="30" t="s">
        <v>376</v>
      </c>
      <c r="H210" s="30" t="s">
        <v>377</v>
      </c>
      <c r="I210" s="32">
        <v>39083</v>
      </c>
      <c r="J210" s="32">
        <v>41274</v>
      </c>
      <c r="K210" s="32" t="s">
        <v>343</v>
      </c>
      <c r="L210" s="31">
        <v>42072206.399999999</v>
      </c>
      <c r="M210" s="31">
        <v>31290754.57</v>
      </c>
      <c r="N210" s="31">
        <v>26597141.32</v>
      </c>
    </row>
    <row r="211" spans="1:14" ht="78.75" x14ac:dyDescent="0.25">
      <c r="A211" s="28">
        <v>208</v>
      </c>
      <c r="B211" s="30" t="s">
        <v>914</v>
      </c>
      <c r="C211" s="30" t="s">
        <v>915</v>
      </c>
      <c r="D211" s="30" t="s">
        <v>916</v>
      </c>
      <c r="E211" s="30" t="s">
        <v>93</v>
      </c>
      <c r="F211" s="30" t="s">
        <v>917</v>
      </c>
      <c r="G211" s="30" t="s">
        <v>918</v>
      </c>
      <c r="H211" s="30" t="s">
        <v>919</v>
      </c>
      <c r="I211" s="32">
        <v>39083</v>
      </c>
      <c r="J211" s="32">
        <v>40694</v>
      </c>
      <c r="K211" s="32" t="s">
        <v>371</v>
      </c>
      <c r="L211" s="31">
        <v>4566619.6100000003</v>
      </c>
      <c r="M211" s="31">
        <v>2080280.19</v>
      </c>
      <c r="N211" s="31">
        <v>1768238.16</v>
      </c>
    </row>
    <row r="212" spans="1:14" ht="123.75" x14ac:dyDescent="0.25">
      <c r="A212" s="28">
        <v>209</v>
      </c>
      <c r="B212" s="30" t="s">
        <v>920</v>
      </c>
      <c r="C212" s="30" t="s">
        <v>921</v>
      </c>
      <c r="D212" s="30" t="s">
        <v>922</v>
      </c>
      <c r="E212" s="30" t="s">
        <v>140</v>
      </c>
      <c r="F212" s="30" t="s">
        <v>923</v>
      </c>
      <c r="G212" s="30" t="s">
        <v>924</v>
      </c>
      <c r="H212" s="30" t="s">
        <v>925</v>
      </c>
      <c r="I212" s="32">
        <v>39083</v>
      </c>
      <c r="J212" s="32">
        <v>40421</v>
      </c>
      <c r="K212" s="32" t="s">
        <v>371</v>
      </c>
      <c r="L212" s="31">
        <v>954580.71</v>
      </c>
      <c r="M212" s="31">
        <v>954580.71</v>
      </c>
      <c r="N212" s="31">
        <v>811393.6</v>
      </c>
    </row>
    <row r="213" spans="1:14" ht="146.25" x14ac:dyDescent="0.25">
      <c r="A213" s="28">
        <v>210</v>
      </c>
      <c r="B213" s="30" t="s">
        <v>926</v>
      </c>
      <c r="C213" s="30" t="s">
        <v>927</v>
      </c>
      <c r="D213" s="30" t="s">
        <v>928</v>
      </c>
      <c r="E213" s="30" t="s">
        <v>221</v>
      </c>
      <c r="F213" s="30" t="s">
        <v>222</v>
      </c>
      <c r="G213" s="30" t="s">
        <v>223</v>
      </c>
      <c r="H213" s="30" t="s">
        <v>929</v>
      </c>
      <c r="I213" s="32">
        <v>39083</v>
      </c>
      <c r="J213" s="32">
        <v>40816</v>
      </c>
      <c r="K213" s="32" t="s">
        <v>343</v>
      </c>
      <c r="L213" s="31">
        <v>2606000</v>
      </c>
      <c r="M213" s="31">
        <v>2606000</v>
      </c>
      <c r="N213" s="31">
        <v>2215100</v>
      </c>
    </row>
    <row r="214" spans="1:14" ht="123.75" x14ac:dyDescent="0.25">
      <c r="A214" s="28">
        <v>211</v>
      </c>
      <c r="B214" s="30" t="s">
        <v>930</v>
      </c>
      <c r="C214" s="30" t="s">
        <v>931</v>
      </c>
      <c r="D214" s="30" t="s">
        <v>512</v>
      </c>
      <c r="E214" s="30" t="s">
        <v>53</v>
      </c>
      <c r="F214" s="30" t="s">
        <v>513</v>
      </c>
      <c r="G214" s="30" t="s">
        <v>514</v>
      </c>
      <c r="H214" s="30" t="s">
        <v>515</v>
      </c>
      <c r="I214" s="32">
        <v>40179</v>
      </c>
      <c r="J214" s="32">
        <v>40633</v>
      </c>
      <c r="K214" s="32" t="s">
        <v>378</v>
      </c>
      <c r="L214" s="31">
        <v>4388909.47</v>
      </c>
      <c r="M214" s="31">
        <v>4388909.47</v>
      </c>
      <c r="N214" s="31">
        <v>3730573.04</v>
      </c>
    </row>
    <row r="215" spans="1:14" ht="135" x14ac:dyDescent="0.25">
      <c r="A215" s="28">
        <v>212</v>
      </c>
      <c r="B215" s="30" t="s">
        <v>932</v>
      </c>
      <c r="C215" s="30" t="s">
        <v>933</v>
      </c>
      <c r="D215" s="30" t="s">
        <v>934</v>
      </c>
      <c r="E215" s="30" t="s">
        <v>93</v>
      </c>
      <c r="F215" s="30" t="s">
        <v>320</v>
      </c>
      <c r="G215" s="30" t="s">
        <v>321</v>
      </c>
      <c r="H215" s="30" t="s">
        <v>935</v>
      </c>
      <c r="I215" s="32">
        <v>39083</v>
      </c>
      <c r="J215" s="32">
        <v>41182</v>
      </c>
      <c r="K215" s="32" t="s">
        <v>577</v>
      </c>
      <c r="L215" s="31">
        <v>1894546.63</v>
      </c>
      <c r="M215" s="31">
        <v>1883566.63</v>
      </c>
      <c r="N215" s="31">
        <v>1601031.62</v>
      </c>
    </row>
    <row r="216" spans="1:14" ht="123.75" x14ac:dyDescent="0.25">
      <c r="A216" s="28">
        <v>213</v>
      </c>
      <c r="B216" s="30" t="s">
        <v>936</v>
      </c>
      <c r="C216" s="30" t="s">
        <v>937</v>
      </c>
      <c r="D216" s="30" t="s">
        <v>938</v>
      </c>
      <c r="E216" s="30" t="s">
        <v>10</v>
      </c>
      <c r="F216" s="30" t="s">
        <v>105</v>
      </c>
      <c r="G216" s="30" t="s">
        <v>106</v>
      </c>
      <c r="H216" s="30" t="s">
        <v>939</v>
      </c>
      <c r="I216" s="32">
        <v>39083</v>
      </c>
      <c r="J216" s="32">
        <v>40694</v>
      </c>
      <c r="K216" s="32" t="s">
        <v>378</v>
      </c>
      <c r="L216" s="31">
        <v>1761749.17</v>
      </c>
      <c r="M216" s="31">
        <v>1761749.17</v>
      </c>
      <c r="N216" s="31">
        <v>1497486.79</v>
      </c>
    </row>
    <row r="217" spans="1:14" ht="123.75" x14ac:dyDescent="0.25">
      <c r="A217" s="28">
        <v>214</v>
      </c>
      <c r="B217" s="30" t="s">
        <v>940</v>
      </c>
      <c r="C217" s="30" t="s">
        <v>941</v>
      </c>
      <c r="D217" s="30" t="s">
        <v>942</v>
      </c>
      <c r="E217" s="30" t="s">
        <v>118</v>
      </c>
      <c r="F217" s="30" t="s">
        <v>943</v>
      </c>
      <c r="G217" s="30" t="s">
        <v>944</v>
      </c>
      <c r="H217" s="30" t="s">
        <v>945</v>
      </c>
      <c r="I217" s="32">
        <v>39083</v>
      </c>
      <c r="J217" s="32">
        <v>40724</v>
      </c>
      <c r="K217" s="32" t="s">
        <v>378</v>
      </c>
      <c r="L217" s="31">
        <v>5997607.9199999999</v>
      </c>
      <c r="M217" s="31">
        <v>5997607.9199999999</v>
      </c>
      <c r="N217" s="31">
        <v>4495896.8600000003</v>
      </c>
    </row>
    <row r="218" spans="1:14" ht="135" x14ac:dyDescent="0.25">
      <c r="A218" s="28">
        <v>215</v>
      </c>
      <c r="B218" s="30" t="s">
        <v>946</v>
      </c>
      <c r="C218" s="30" t="s">
        <v>947</v>
      </c>
      <c r="D218" s="30" t="s">
        <v>948</v>
      </c>
      <c r="E218" s="30" t="s">
        <v>73</v>
      </c>
      <c r="F218" s="30" t="s">
        <v>462</v>
      </c>
      <c r="G218" s="30" t="s">
        <v>463</v>
      </c>
      <c r="H218" s="30" t="s">
        <v>949</v>
      </c>
      <c r="I218" s="32">
        <v>39083</v>
      </c>
      <c r="J218" s="32">
        <v>40908</v>
      </c>
      <c r="K218" s="32" t="s">
        <v>378</v>
      </c>
      <c r="L218" s="31">
        <v>16677122.359999999</v>
      </c>
      <c r="M218" s="31">
        <v>15031192.810000001</v>
      </c>
      <c r="N218" s="31">
        <v>12776513.880000001</v>
      </c>
    </row>
    <row r="219" spans="1:14" ht="101.25" x14ac:dyDescent="0.25">
      <c r="A219" s="28">
        <v>216</v>
      </c>
      <c r="B219" s="30" t="s">
        <v>950</v>
      </c>
      <c r="C219" s="30" t="s">
        <v>951</v>
      </c>
      <c r="D219" s="30" t="s">
        <v>368</v>
      </c>
      <c r="E219" s="30" t="s">
        <v>111</v>
      </c>
      <c r="F219" s="30" t="s">
        <v>234</v>
      </c>
      <c r="G219" s="30" t="s">
        <v>369</v>
      </c>
      <c r="H219" s="30" t="s">
        <v>370</v>
      </c>
      <c r="I219" s="32">
        <v>39083</v>
      </c>
      <c r="J219" s="32">
        <v>40724</v>
      </c>
      <c r="K219" s="32" t="s">
        <v>343</v>
      </c>
      <c r="L219" s="31">
        <v>3106559.31</v>
      </c>
      <c r="M219" s="31">
        <v>3106559.31</v>
      </c>
      <c r="N219" s="31">
        <v>2640575.41</v>
      </c>
    </row>
    <row r="220" spans="1:14" ht="123.75" x14ac:dyDescent="0.25">
      <c r="A220" s="28">
        <v>217</v>
      </c>
      <c r="B220" s="30" t="s">
        <v>952</v>
      </c>
      <c r="C220" s="30" t="s">
        <v>953</v>
      </c>
      <c r="D220" s="30" t="s">
        <v>954</v>
      </c>
      <c r="E220" s="30" t="s">
        <v>140</v>
      </c>
      <c r="F220" s="30" t="s">
        <v>955</v>
      </c>
      <c r="G220" s="30" t="s">
        <v>956</v>
      </c>
      <c r="H220" s="30" t="s">
        <v>957</v>
      </c>
      <c r="I220" s="32">
        <v>39083</v>
      </c>
      <c r="J220" s="32">
        <v>41182</v>
      </c>
      <c r="K220" s="32" t="s">
        <v>343</v>
      </c>
      <c r="L220" s="31">
        <v>11003061.98</v>
      </c>
      <c r="M220" s="31">
        <v>11003061.98</v>
      </c>
      <c r="N220" s="31">
        <v>9352602.6799999997</v>
      </c>
    </row>
    <row r="221" spans="1:14" ht="123.75" x14ac:dyDescent="0.25">
      <c r="A221" s="28">
        <v>218</v>
      </c>
      <c r="B221" s="30" t="s">
        <v>958</v>
      </c>
      <c r="C221" s="30" t="s">
        <v>959</v>
      </c>
      <c r="D221" s="30" t="s">
        <v>960</v>
      </c>
      <c r="E221" s="30" t="s">
        <v>80</v>
      </c>
      <c r="F221" s="30" t="s">
        <v>99</v>
      </c>
      <c r="G221" s="30" t="s">
        <v>961</v>
      </c>
      <c r="H221" s="30" t="s">
        <v>962</v>
      </c>
      <c r="I221" s="32">
        <v>39083</v>
      </c>
      <c r="J221" s="32">
        <v>40724</v>
      </c>
      <c r="K221" s="32" t="s">
        <v>371</v>
      </c>
      <c r="L221" s="31">
        <v>4664134.03</v>
      </c>
      <c r="M221" s="31">
        <v>4664134.03</v>
      </c>
      <c r="N221" s="31">
        <v>3964513.92</v>
      </c>
    </row>
    <row r="222" spans="1:14" ht="123.75" x14ac:dyDescent="0.25">
      <c r="A222" s="28">
        <v>219</v>
      </c>
      <c r="B222" s="30" t="s">
        <v>963</v>
      </c>
      <c r="C222" s="30" t="s">
        <v>964</v>
      </c>
      <c r="D222" s="30" t="s">
        <v>965</v>
      </c>
      <c r="E222" s="30" t="s">
        <v>140</v>
      </c>
      <c r="F222" s="30" t="s">
        <v>141</v>
      </c>
      <c r="G222" s="30" t="s">
        <v>142</v>
      </c>
      <c r="H222" s="30" t="s">
        <v>966</v>
      </c>
      <c r="I222" s="32">
        <v>39083</v>
      </c>
      <c r="J222" s="32">
        <v>40724</v>
      </c>
      <c r="K222" s="32" t="s">
        <v>343</v>
      </c>
      <c r="L222" s="31">
        <v>2817283.49</v>
      </c>
      <c r="M222" s="31">
        <v>2817283.49</v>
      </c>
      <c r="N222" s="31">
        <v>2394690.96</v>
      </c>
    </row>
    <row r="223" spans="1:14" ht="123.75" x14ac:dyDescent="0.25">
      <c r="A223" s="28">
        <v>220</v>
      </c>
      <c r="B223" s="30" t="s">
        <v>967</v>
      </c>
      <c r="C223" s="30" t="s">
        <v>968</v>
      </c>
      <c r="D223" s="30" t="s">
        <v>252</v>
      </c>
      <c r="E223" s="30" t="s">
        <v>93</v>
      </c>
      <c r="F223" s="30" t="s">
        <v>253</v>
      </c>
      <c r="G223" s="30" t="s">
        <v>254</v>
      </c>
      <c r="H223" s="30" t="s">
        <v>485</v>
      </c>
      <c r="I223" s="32">
        <v>39083</v>
      </c>
      <c r="J223" s="32">
        <v>40543</v>
      </c>
      <c r="K223" s="32" t="s">
        <v>371</v>
      </c>
      <c r="L223" s="31">
        <v>1230527</v>
      </c>
      <c r="M223" s="31">
        <v>1230527</v>
      </c>
      <c r="N223" s="31">
        <v>1045947.95</v>
      </c>
    </row>
    <row r="224" spans="1:14" ht="123.75" x14ac:dyDescent="0.25">
      <c r="A224" s="28">
        <v>221</v>
      </c>
      <c r="B224" s="30" t="s">
        <v>969</v>
      </c>
      <c r="C224" s="30" t="s">
        <v>970</v>
      </c>
      <c r="D224" s="30" t="s">
        <v>971</v>
      </c>
      <c r="E224" s="30" t="s">
        <v>93</v>
      </c>
      <c r="F224" s="30" t="s">
        <v>972</v>
      </c>
      <c r="G224" s="30" t="s">
        <v>973</v>
      </c>
      <c r="H224" s="30" t="s">
        <v>974</v>
      </c>
      <c r="I224" s="32">
        <v>39083</v>
      </c>
      <c r="J224" s="32">
        <v>40543</v>
      </c>
      <c r="K224" s="32" t="s">
        <v>378</v>
      </c>
      <c r="L224" s="31">
        <v>1734735.06</v>
      </c>
      <c r="M224" s="31">
        <v>1734735.06</v>
      </c>
      <c r="N224" s="31">
        <v>1474524.8</v>
      </c>
    </row>
    <row r="225" spans="1:14" ht="101.25" x14ac:dyDescent="0.25">
      <c r="A225" s="28">
        <v>222</v>
      </c>
      <c r="B225" s="30" t="s">
        <v>975</v>
      </c>
      <c r="C225" s="30" t="s">
        <v>976</v>
      </c>
      <c r="D225" s="30" t="s">
        <v>473</v>
      </c>
      <c r="E225" s="30" t="s">
        <v>125</v>
      </c>
      <c r="F225" s="30" t="s">
        <v>474</v>
      </c>
      <c r="G225" s="30" t="s">
        <v>475</v>
      </c>
      <c r="H225" s="30" t="s">
        <v>476</v>
      </c>
      <c r="I225" s="32">
        <v>39083</v>
      </c>
      <c r="J225" s="32">
        <v>40336</v>
      </c>
      <c r="K225" s="32" t="s">
        <v>378</v>
      </c>
      <c r="L225" s="31">
        <v>5041437.55</v>
      </c>
      <c r="M225" s="31">
        <v>5041437.55</v>
      </c>
      <c r="N225" s="31">
        <v>4285221.91</v>
      </c>
    </row>
    <row r="226" spans="1:14" ht="112.5" x14ac:dyDescent="0.25">
      <c r="A226" s="28">
        <v>223</v>
      </c>
      <c r="B226" s="30" t="s">
        <v>977</v>
      </c>
      <c r="C226" s="30" t="s">
        <v>978</v>
      </c>
      <c r="D226" s="30" t="s">
        <v>979</v>
      </c>
      <c r="E226" s="30" t="s">
        <v>80</v>
      </c>
      <c r="F226" s="30" t="s">
        <v>99</v>
      </c>
      <c r="G226" s="30" t="s">
        <v>980</v>
      </c>
      <c r="H226" s="30" t="s">
        <v>981</v>
      </c>
      <c r="I226" s="32">
        <v>39083</v>
      </c>
      <c r="J226" s="32">
        <v>40268</v>
      </c>
      <c r="K226" s="32" t="s">
        <v>371</v>
      </c>
      <c r="L226" s="31">
        <v>981100</v>
      </c>
      <c r="M226" s="31">
        <v>981100</v>
      </c>
      <c r="N226" s="31">
        <v>833935</v>
      </c>
    </row>
    <row r="227" spans="1:14" ht="123.75" x14ac:dyDescent="0.25">
      <c r="A227" s="28">
        <v>224</v>
      </c>
      <c r="B227" s="30" t="s">
        <v>982</v>
      </c>
      <c r="C227" s="30" t="s">
        <v>983</v>
      </c>
      <c r="D227" s="30" t="s">
        <v>984</v>
      </c>
      <c r="E227" s="30" t="s">
        <v>221</v>
      </c>
      <c r="F227" s="30" t="s">
        <v>985</v>
      </c>
      <c r="G227" s="30" t="s">
        <v>986</v>
      </c>
      <c r="H227" s="30" t="s">
        <v>987</v>
      </c>
      <c r="I227" s="32">
        <v>39083</v>
      </c>
      <c r="J227" s="32">
        <v>40512</v>
      </c>
      <c r="K227" s="32" t="s">
        <v>577</v>
      </c>
      <c r="L227" s="31">
        <v>2008432.85</v>
      </c>
      <c r="M227" s="31">
        <v>2008432.85</v>
      </c>
      <c r="N227" s="31">
        <v>1707167.92</v>
      </c>
    </row>
    <row r="228" spans="1:14" ht="123.75" x14ac:dyDescent="0.25">
      <c r="A228" s="28">
        <v>225</v>
      </c>
      <c r="B228" s="30" t="s">
        <v>988</v>
      </c>
      <c r="C228" s="30" t="s">
        <v>989</v>
      </c>
      <c r="D228" s="30" t="s">
        <v>518</v>
      </c>
      <c r="E228" s="30" t="s">
        <v>125</v>
      </c>
      <c r="F228" s="30" t="s">
        <v>186</v>
      </c>
      <c r="G228" s="30" t="s">
        <v>187</v>
      </c>
      <c r="H228" s="30" t="s">
        <v>519</v>
      </c>
      <c r="I228" s="32">
        <v>39083</v>
      </c>
      <c r="J228" s="32">
        <v>40663</v>
      </c>
      <c r="K228" s="32" t="s">
        <v>371</v>
      </c>
      <c r="L228" s="31">
        <v>1535900</v>
      </c>
      <c r="M228" s="31">
        <v>1535900</v>
      </c>
      <c r="N228" s="31">
        <v>1305515</v>
      </c>
    </row>
    <row r="229" spans="1:14" ht="90" x14ac:dyDescent="0.25">
      <c r="A229" s="28">
        <v>226</v>
      </c>
      <c r="B229" s="30" t="s">
        <v>990</v>
      </c>
      <c r="C229" s="30" t="s">
        <v>991</v>
      </c>
      <c r="D229" s="30" t="s">
        <v>992</v>
      </c>
      <c r="E229" s="30" t="s">
        <v>125</v>
      </c>
      <c r="F229" s="30" t="s">
        <v>271</v>
      </c>
      <c r="G229" s="30" t="s">
        <v>272</v>
      </c>
      <c r="H229" s="30" t="s">
        <v>993</v>
      </c>
      <c r="I229" s="32">
        <v>39083</v>
      </c>
      <c r="J229" s="32">
        <v>41455</v>
      </c>
      <c r="K229" s="32" t="s">
        <v>371</v>
      </c>
      <c r="L229" s="31">
        <v>1455160</v>
      </c>
      <c r="M229" s="31">
        <v>1451500</v>
      </c>
      <c r="N229" s="31">
        <v>1233775</v>
      </c>
    </row>
    <row r="230" spans="1:14" ht="123.75" x14ac:dyDescent="0.25">
      <c r="A230" s="28">
        <v>227</v>
      </c>
      <c r="B230" s="30" t="s">
        <v>994</v>
      </c>
      <c r="C230" s="30" t="s">
        <v>995</v>
      </c>
      <c r="D230" s="30" t="s">
        <v>587</v>
      </c>
      <c r="E230" s="30" t="s">
        <v>10</v>
      </c>
      <c r="F230" s="30" t="s">
        <v>180</v>
      </c>
      <c r="G230" s="30" t="s">
        <v>588</v>
      </c>
      <c r="H230" s="30" t="s">
        <v>996</v>
      </c>
      <c r="I230" s="32">
        <v>39083</v>
      </c>
      <c r="J230" s="32">
        <v>41364</v>
      </c>
      <c r="K230" s="32" t="s">
        <v>378</v>
      </c>
      <c r="L230" s="31">
        <v>15123092.16</v>
      </c>
      <c r="M230" s="31">
        <v>15123092.16</v>
      </c>
      <c r="N230" s="31">
        <v>12854628.33</v>
      </c>
    </row>
    <row r="231" spans="1:14" ht="112.5" x14ac:dyDescent="0.25">
      <c r="A231" s="28">
        <v>228</v>
      </c>
      <c r="B231" s="30" t="s">
        <v>997</v>
      </c>
      <c r="C231" s="30" t="s">
        <v>998</v>
      </c>
      <c r="D231" s="30" t="s">
        <v>999</v>
      </c>
      <c r="E231" s="30" t="s">
        <v>53</v>
      </c>
      <c r="F231" s="30" t="s">
        <v>60</v>
      </c>
      <c r="G231" s="30" t="s">
        <v>1000</v>
      </c>
      <c r="H231" s="30" t="s">
        <v>1001</v>
      </c>
      <c r="I231" s="32">
        <v>39083</v>
      </c>
      <c r="J231" s="32">
        <v>40847</v>
      </c>
      <c r="K231" s="32" t="s">
        <v>371</v>
      </c>
      <c r="L231" s="31">
        <v>1867770.86</v>
      </c>
      <c r="M231" s="31">
        <v>1859811.24</v>
      </c>
      <c r="N231" s="31">
        <v>1580839.55</v>
      </c>
    </row>
    <row r="232" spans="1:14" ht="123.75" x14ac:dyDescent="0.25">
      <c r="A232" s="28">
        <v>229</v>
      </c>
      <c r="B232" s="30" t="s">
        <v>1002</v>
      </c>
      <c r="C232" s="30" t="s">
        <v>1003</v>
      </c>
      <c r="D232" s="30" t="s">
        <v>301</v>
      </c>
      <c r="E232" s="30" t="s">
        <v>111</v>
      </c>
      <c r="F232" s="30" t="s">
        <v>302</v>
      </c>
      <c r="G232" s="30" t="s">
        <v>303</v>
      </c>
      <c r="H232" s="30" t="s">
        <v>1004</v>
      </c>
      <c r="I232" s="32">
        <v>39083</v>
      </c>
      <c r="J232" s="32">
        <v>40543</v>
      </c>
      <c r="K232" s="32" t="s">
        <v>378</v>
      </c>
      <c r="L232" s="31">
        <v>2836327.71</v>
      </c>
      <c r="M232" s="31">
        <v>2836327.71</v>
      </c>
      <c r="N232" s="31">
        <v>2410878.5499999998</v>
      </c>
    </row>
    <row r="233" spans="1:14" ht="101.25" x14ac:dyDescent="0.25">
      <c r="A233" s="28">
        <v>230</v>
      </c>
      <c r="B233" s="30" t="s">
        <v>1005</v>
      </c>
      <c r="C233" s="30" t="s">
        <v>1006</v>
      </c>
      <c r="D233" s="30" t="s">
        <v>1007</v>
      </c>
      <c r="E233" s="30" t="s">
        <v>140</v>
      </c>
      <c r="F233" s="30" t="s">
        <v>1008</v>
      </c>
      <c r="G233" s="30" t="s">
        <v>1009</v>
      </c>
      <c r="H233" s="30" t="s">
        <v>1010</v>
      </c>
      <c r="I233" s="32">
        <v>39083</v>
      </c>
      <c r="J233" s="32">
        <v>40543</v>
      </c>
      <c r="K233" s="32" t="s">
        <v>378</v>
      </c>
      <c r="L233" s="31">
        <v>2411200</v>
      </c>
      <c r="M233" s="31">
        <v>2411200</v>
      </c>
      <c r="N233" s="31">
        <v>2049520</v>
      </c>
    </row>
    <row r="234" spans="1:14" ht="101.25" x14ac:dyDescent="0.25">
      <c r="A234" s="28">
        <v>231</v>
      </c>
      <c r="B234" s="30" t="s">
        <v>1011</v>
      </c>
      <c r="C234" s="30" t="s">
        <v>426</v>
      </c>
      <c r="D234" s="30" t="s">
        <v>1012</v>
      </c>
      <c r="E234" s="30" t="s">
        <v>239</v>
      </c>
      <c r="F234" s="30" t="s">
        <v>428</v>
      </c>
      <c r="G234" s="30" t="s">
        <v>429</v>
      </c>
      <c r="H234" s="30" t="s">
        <v>430</v>
      </c>
      <c r="I234" s="32">
        <v>39083</v>
      </c>
      <c r="J234" s="32">
        <v>40816</v>
      </c>
      <c r="K234" s="32" t="s">
        <v>336</v>
      </c>
      <c r="L234" s="31">
        <v>1018611.98</v>
      </c>
      <c r="M234" s="31">
        <v>1018611.98</v>
      </c>
      <c r="N234" s="31">
        <v>865820.18</v>
      </c>
    </row>
    <row r="235" spans="1:14" ht="123.75" x14ac:dyDescent="0.25">
      <c r="A235" s="28">
        <v>232</v>
      </c>
      <c r="B235" s="30" t="s">
        <v>1013</v>
      </c>
      <c r="C235" s="30" t="s">
        <v>1014</v>
      </c>
      <c r="D235" s="30" t="s">
        <v>1015</v>
      </c>
      <c r="E235" s="30" t="s">
        <v>146</v>
      </c>
      <c r="F235" s="30" t="s">
        <v>314</v>
      </c>
      <c r="G235" s="30" t="s">
        <v>315</v>
      </c>
      <c r="H235" s="30" t="s">
        <v>1016</v>
      </c>
      <c r="I235" s="32">
        <v>39083</v>
      </c>
      <c r="J235" s="32">
        <v>40633</v>
      </c>
      <c r="K235" s="32" t="s">
        <v>343</v>
      </c>
      <c r="L235" s="31">
        <v>11448085</v>
      </c>
      <c r="M235" s="31">
        <v>11448085</v>
      </c>
      <c r="N235" s="31">
        <v>9730872.25</v>
      </c>
    </row>
    <row r="236" spans="1:14" ht="123.75" x14ac:dyDescent="0.25">
      <c r="A236" s="28">
        <v>233</v>
      </c>
      <c r="B236" s="30" t="s">
        <v>1017</v>
      </c>
      <c r="C236" s="30" t="s">
        <v>1018</v>
      </c>
      <c r="D236" s="30" t="s">
        <v>1019</v>
      </c>
      <c r="E236" s="30" t="s">
        <v>80</v>
      </c>
      <c r="F236" s="30" t="s">
        <v>1020</v>
      </c>
      <c r="G236" s="30" t="s">
        <v>1021</v>
      </c>
      <c r="H236" s="30" t="s">
        <v>1022</v>
      </c>
      <c r="I236" s="32">
        <v>39083</v>
      </c>
      <c r="J236" s="32">
        <v>40724</v>
      </c>
      <c r="K236" s="32" t="s">
        <v>378</v>
      </c>
      <c r="L236" s="31">
        <v>5541436.4900000002</v>
      </c>
      <c r="M236" s="31">
        <v>5541436.4900000002</v>
      </c>
      <c r="N236" s="31">
        <v>4710221.01</v>
      </c>
    </row>
    <row r="237" spans="1:14" ht="123.75" x14ac:dyDescent="0.25">
      <c r="A237" s="28">
        <v>234</v>
      </c>
      <c r="B237" s="30" t="s">
        <v>1023</v>
      </c>
      <c r="C237" s="30" t="s">
        <v>1024</v>
      </c>
      <c r="D237" s="30" t="s">
        <v>1025</v>
      </c>
      <c r="E237" s="30" t="s">
        <v>93</v>
      </c>
      <c r="F237" s="30" t="s">
        <v>1026</v>
      </c>
      <c r="G237" s="30" t="s">
        <v>1027</v>
      </c>
      <c r="H237" s="30" t="s">
        <v>1028</v>
      </c>
      <c r="I237" s="32">
        <v>39083</v>
      </c>
      <c r="J237" s="32">
        <v>41882</v>
      </c>
      <c r="K237" s="32" t="s">
        <v>378</v>
      </c>
      <c r="L237" s="31">
        <v>3069937.9</v>
      </c>
      <c r="M237" s="31">
        <v>2740572.05</v>
      </c>
      <c r="N237" s="31">
        <v>2329486.23</v>
      </c>
    </row>
    <row r="238" spans="1:14" ht="146.25" x14ac:dyDescent="0.25">
      <c r="A238" s="28">
        <v>235</v>
      </c>
      <c r="B238" s="30" t="s">
        <v>1029</v>
      </c>
      <c r="C238" s="30" t="s">
        <v>1030</v>
      </c>
      <c r="D238" s="30" t="s">
        <v>1031</v>
      </c>
      <c r="E238" s="30" t="s">
        <v>80</v>
      </c>
      <c r="F238" s="30" t="s">
        <v>1032</v>
      </c>
      <c r="G238" s="30" t="s">
        <v>1033</v>
      </c>
      <c r="H238" s="30" t="s">
        <v>1034</v>
      </c>
      <c r="I238" s="32">
        <v>39083</v>
      </c>
      <c r="J238" s="32">
        <v>40939</v>
      </c>
      <c r="K238" s="32" t="s">
        <v>378</v>
      </c>
      <c r="L238" s="31">
        <v>8264707.0099999998</v>
      </c>
      <c r="M238" s="31">
        <v>7886085.0099999998</v>
      </c>
      <c r="N238" s="31">
        <v>6703172.25</v>
      </c>
    </row>
    <row r="239" spans="1:14" ht="146.25" x14ac:dyDescent="0.25">
      <c r="A239" s="28">
        <v>236</v>
      </c>
      <c r="B239" s="30" t="s">
        <v>1035</v>
      </c>
      <c r="C239" s="30" t="s">
        <v>1036</v>
      </c>
      <c r="D239" s="30" t="s">
        <v>1037</v>
      </c>
      <c r="E239" s="30" t="s">
        <v>80</v>
      </c>
      <c r="F239" s="30" t="s">
        <v>1038</v>
      </c>
      <c r="G239" s="30" t="s">
        <v>1039</v>
      </c>
      <c r="H239" s="30" t="s">
        <v>1040</v>
      </c>
      <c r="I239" s="32">
        <v>39448</v>
      </c>
      <c r="J239" s="32">
        <v>41274</v>
      </c>
      <c r="K239" s="32" t="s">
        <v>378</v>
      </c>
      <c r="L239" s="31">
        <v>58696733.420000002</v>
      </c>
      <c r="M239" s="31">
        <v>56689306.189999998</v>
      </c>
      <c r="N239" s="31">
        <v>48185910.259999998</v>
      </c>
    </row>
    <row r="240" spans="1:14" ht="168.75" x14ac:dyDescent="0.25">
      <c r="A240" s="28">
        <v>237</v>
      </c>
      <c r="B240" s="30" t="s">
        <v>1041</v>
      </c>
      <c r="C240" s="30" t="s">
        <v>1042</v>
      </c>
      <c r="D240" s="30" t="s">
        <v>1043</v>
      </c>
      <c r="E240" s="30" t="s">
        <v>80</v>
      </c>
      <c r="F240" s="30" t="s">
        <v>99</v>
      </c>
      <c r="G240" s="30" t="s">
        <v>1044</v>
      </c>
      <c r="H240" s="30" t="s">
        <v>1045</v>
      </c>
      <c r="I240" s="32">
        <v>39083</v>
      </c>
      <c r="J240" s="32">
        <v>42369</v>
      </c>
      <c r="K240" s="32" t="s">
        <v>378</v>
      </c>
      <c r="L240" s="31">
        <v>100729875.13</v>
      </c>
      <c r="M240" s="31">
        <v>81661717.060000002</v>
      </c>
      <c r="N240" s="31">
        <v>69412459.5</v>
      </c>
    </row>
    <row r="241" spans="1:14" ht="168.75" x14ac:dyDescent="0.25">
      <c r="A241" s="28">
        <v>238</v>
      </c>
      <c r="B241" s="30" t="s">
        <v>1046</v>
      </c>
      <c r="C241" s="30" t="s">
        <v>1047</v>
      </c>
      <c r="D241" s="30" t="s">
        <v>1048</v>
      </c>
      <c r="E241" s="30" t="s">
        <v>239</v>
      </c>
      <c r="F241" s="30" t="s">
        <v>1049</v>
      </c>
      <c r="G241" s="30" t="s">
        <v>1050</v>
      </c>
      <c r="H241" s="30" t="s">
        <v>1051</v>
      </c>
      <c r="I241" s="32">
        <v>39083</v>
      </c>
      <c r="J241" s="32">
        <v>42369</v>
      </c>
      <c r="K241" s="32" t="s">
        <v>378</v>
      </c>
      <c r="L241" s="31">
        <v>106217499.55</v>
      </c>
      <c r="M241" s="31">
        <v>103703689.55</v>
      </c>
      <c r="N241" s="31">
        <v>88148136.120000005</v>
      </c>
    </row>
    <row r="242" spans="1:14" ht="180" x14ac:dyDescent="0.25">
      <c r="A242" s="28">
        <v>239</v>
      </c>
      <c r="B242" s="30" t="s">
        <v>1052</v>
      </c>
      <c r="C242" s="30" t="s">
        <v>1053</v>
      </c>
      <c r="D242" s="30" t="s">
        <v>1054</v>
      </c>
      <c r="E242" s="30" t="s">
        <v>80</v>
      </c>
      <c r="F242" s="30" t="s">
        <v>99</v>
      </c>
      <c r="G242" s="30" t="s">
        <v>1055</v>
      </c>
      <c r="H242" s="30" t="s">
        <v>1056</v>
      </c>
      <c r="I242" s="32">
        <v>39083</v>
      </c>
      <c r="J242" s="32">
        <v>42369</v>
      </c>
      <c r="K242" s="32" t="s">
        <v>371</v>
      </c>
      <c r="L242" s="31">
        <v>11697178.84</v>
      </c>
      <c r="M242" s="31">
        <v>11697178.84</v>
      </c>
      <c r="N242" s="31">
        <v>9942602.0099999998</v>
      </c>
    </row>
    <row r="243" spans="1:14" ht="157.5" x14ac:dyDescent="0.25">
      <c r="A243" s="28">
        <v>240</v>
      </c>
      <c r="B243" s="30" t="s">
        <v>1057</v>
      </c>
      <c r="C243" s="30" t="s">
        <v>1058</v>
      </c>
      <c r="D243" s="30" t="s">
        <v>1031</v>
      </c>
      <c r="E243" s="30" t="s">
        <v>80</v>
      </c>
      <c r="F243" s="30" t="s">
        <v>1032</v>
      </c>
      <c r="G243" s="30" t="s">
        <v>1033</v>
      </c>
      <c r="H243" s="30" t="s">
        <v>1034</v>
      </c>
      <c r="I243" s="32">
        <v>39083</v>
      </c>
      <c r="J243" s="32">
        <v>42369</v>
      </c>
      <c r="K243" s="32" t="s">
        <v>378</v>
      </c>
      <c r="L243" s="31">
        <v>40461323.670000002</v>
      </c>
      <c r="M243" s="31">
        <v>40366255.579999998</v>
      </c>
      <c r="N243" s="31">
        <v>34311317.240000002</v>
      </c>
    </row>
    <row r="244" spans="1:14" ht="135" x14ac:dyDescent="0.25">
      <c r="A244" s="28">
        <v>241</v>
      </c>
      <c r="B244" s="30" t="s">
        <v>1059</v>
      </c>
      <c r="C244" s="30" t="s">
        <v>1060</v>
      </c>
      <c r="D244" s="30" t="s">
        <v>999</v>
      </c>
      <c r="E244" s="30" t="s">
        <v>53</v>
      </c>
      <c r="F244" s="30" t="s">
        <v>60</v>
      </c>
      <c r="G244" s="30" t="s">
        <v>1000</v>
      </c>
      <c r="H244" s="30" t="s">
        <v>1001</v>
      </c>
      <c r="I244" s="32">
        <v>39083</v>
      </c>
      <c r="J244" s="32">
        <v>41090</v>
      </c>
      <c r="K244" s="32" t="s">
        <v>371</v>
      </c>
      <c r="L244" s="31">
        <v>13897579.220000001</v>
      </c>
      <c r="M244" s="31">
        <v>7498333.4100000001</v>
      </c>
      <c r="N244" s="31">
        <v>6373583.3899999997</v>
      </c>
    </row>
    <row r="245" spans="1:14" ht="123.75" x14ac:dyDescent="0.25">
      <c r="A245" s="28">
        <v>242</v>
      </c>
      <c r="B245" s="30" t="s">
        <v>1061</v>
      </c>
      <c r="C245" s="30" t="s">
        <v>1062</v>
      </c>
      <c r="D245" s="30" t="s">
        <v>1063</v>
      </c>
      <c r="E245" s="30" t="s">
        <v>10</v>
      </c>
      <c r="F245" s="30" t="s">
        <v>180</v>
      </c>
      <c r="G245" s="30" t="s">
        <v>1064</v>
      </c>
      <c r="H245" s="30" t="s">
        <v>1065</v>
      </c>
      <c r="I245" s="32">
        <v>39083</v>
      </c>
      <c r="J245" s="32">
        <v>41455</v>
      </c>
      <c r="K245" s="32" t="s">
        <v>378</v>
      </c>
      <c r="L245" s="31">
        <v>36992500</v>
      </c>
      <c r="M245" s="31">
        <v>36990060</v>
      </c>
      <c r="N245" s="31">
        <v>31441551</v>
      </c>
    </row>
    <row r="246" spans="1:14" ht="247.5" x14ac:dyDescent="0.25">
      <c r="A246" s="28">
        <v>243</v>
      </c>
      <c r="B246" s="30" t="s">
        <v>1066</v>
      </c>
      <c r="C246" s="30" t="s">
        <v>1067</v>
      </c>
      <c r="D246" s="30" t="s">
        <v>1068</v>
      </c>
      <c r="E246" s="30" t="s">
        <v>80</v>
      </c>
      <c r="F246" s="30" t="s">
        <v>1032</v>
      </c>
      <c r="G246" s="30" t="s">
        <v>1033</v>
      </c>
      <c r="H246" s="30" t="s">
        <v>1034</v>
      </c>
      <c r="I246" s="32">
        <v>39083</v>
      </c>
      <c r="J246" s="32">
        <v>41274</v>
      </c>
      <c r="K246" s="32" t="s">
        <v>378</v>
      </c>
      <c r="L246" s="31">
        <v>4342455.6500000004</v>
      </c>
      <c r="M246" s="31">
        <v>4320089.1500000004</v>
      </c>
      <c r="N246" s="31">
        <v>3672075.77</v>
      </c>
    </row>
    <row r="247" spans="1:14" ht="146.25" x14ac:dyDescent="0.25">
      <c r="A247" s="28">
        <v>244</v>
      </c>
      <c r="B247" s="30" t="s">
        <v>1069</v>
      </c>
      <c r="C247" s="30" t="s">
        <v>1070</v>
      </c>
      <c r="D247" s="30" t="s">
        <v>1071</v>
      </c>
      <c r="E247" s="30" t="s">
        <v>80</v>
      </c>
      <c r="F247" s="30" t="s">
        <v>99</v>
      </c>
      <c r="G247" s="30" t="s">
        <v>1072</v>
      </c>
      <c r="H247" s="30" t="s">
        <v>1073</v>
      </c>
      <c r="I247" s="32">
        <v>39083</v>
      </c>
      <c r="J247" s="32">
        <v>41670</v>
      </c>
      <c r="K247" s="32" t="s">
        <v>371</v>
      </c>
      <c r="L247" s="31">
        <v>6481898.5700000003</v>
      </c>
      <c r="M247" s="31">
        <v>6481898.5700000003</v>
      </c>
      <c r="N247" s="31">
        <v>5509613.7800000003</v>
      </c>
    </row>
    <row r="248" spans="1:14" ht="168.75" x14ac:dyDescent="0.25">
      <c r="A248" s="28">
        <v>245</v>
      </c>
      <c r="B248" s="30" t="s">
        <v>1074</v>
      </c>
      <c r="C248" s="30" t="s">
        <v>1075</v>
      </c>
      <c r="D248" s="30" t="s">
        <v>1076</v>
      </c>
      <c r="E248" s="30" t="s">
        <v>80</v>
      </c>
      <c r="F248" s="30" t="s">
        <v>99</v>
      </c>
      <c r="G248" s="30" t="s">
        <v>1077</v>
      </c>
      <c r="H248" s="30" t="s">
        <v>1078</v>
      </c>
      <c r="I248" s="32">
        <v>39083</v>
      </c>
      <c r="J248" s="32">
        <v>42369</v>
      </c>
      <c r="K248" s="32" t="s">
        <v>378</v>
      </c>
      <c r="L248" s="31">
        <v>50765344.270000003</v>
      </c>
      <c r="M248" s="31">
        <v>50762594.270000003</v>
      </c>
      <c r="N248" s="31">
        <v>43148205.119999997</v>
      </c>
    </row>
    <row r="249" spans="1:14" ht="146.25" x14ac:dyDescent="0.25">
      <c r="A249" s="28">
        <v>246</v>
      </c>
      <c r="B249" s="30" t="s">
        <v>1079</v>
      </c>
      <c r="C249" s="30" t="s">
        <v>1080</v>
      </c>
      <c r="D249" s="30" t="s">
        <v>1071</v>
      </c>
      <c r="E249" s="30" t="s">
        <v>80</v>
      </c>
      <c r="F249" s="30" t="s">
        <v>99</v>
      </c>
      <c r="G249" s="30" t="s">
        <v>1072</v>
      </c>
      <c r="H249" s="30" t="s">
        <v>1081</v>
      </c>
      <c r="I249" s="32">
        <v>39083</v>
      </c>
      <c r="J249" s="32">
        <v>42185</v>
      </c>
      <c r="K249" s="32" t="s">
        <v>371</v>
      </c>
      <c r="L249" s="31">
        <v>9195692.4499999993</v>
      </c>
      <c r="M249" s="31">
        <v>9195692.4499999993</v>
      </c>
      <c r="N249" s="31">
        <v>7816338.5800000001</v>
      </c>
    </row>
    <row r="250" spans="1:14" ht="146.25" x14ac:dyDescent="0.25">
      <c r="A250" s="28">
        <v>247</v>
      </c>
      <c r="B250" s="30" t="s">
        <v>1082</v>
      </c>
      <c r="C250" s="30" t="s">
        <v>1083</v>
      </c>
      <c r="D250" s="30" t="s">
        <v>1071</v>
      </c>
      <c r="E250" s="30" t="s">
        <v>80</v>
      </c>
      <c r="F250" s="30" t="s">
        <v>99</v>
      </c>
      <c r="G250" s="30" t="s">
        <v>1072</v>
      </c>
      <c r="H250" s="30" t="s">
        <v>1084</v>
      </c>
      <c r="I250" s="32">
        <v>39083</v>
      </c>
      <c r="J250" s="32">
        <v>42369</v>
      </c>
      <c r="K250" s="32" t="s">
        <v>371</v>
      </c>
      <c r="L250" s="31">
        <v>14191645.4</v>
      </c>
      <c r="M250" s="31">
        <v>14191645.4</v>
      </c>
      <c r="N250" s="31">
        <v>12062898.59</v>
      </c>
    </row>
    <row r="251" spans="1:14" ht="123.75" x14ac:dyDescent="0.25">
      <c r="A251" s="28">
        <v>248</v>
      </c>
      <c r="B251" s="30" t="s">
        <v>1085</v>
      </c>
      <c r="C251" s="30" t="s">
        <v>1086</v>
      </c>
      <c r="D251" s="30" t="s">
        <v>1087</v>
      </c>
      <c r="E251" s="30" t="s">
        <v>1088</v>
      </c>
      <c r="F251" s="30" t="s">
        <v>351</v>
      </c>
      <c r="G251" s="30" t="s">
        <v>1089</v>
      </c>
      <c r="H251" s="30" t="s">
        <v>1090</v>
      </c>
      <c r="I251" s="32">
        <v>39083</v>
      </c>
      <c r="J251" s="32">
        <v>41455</v>
      </c>
      <c r="K251" s="32" t="s">
        <v>371</v>
      </c>
      <c r="L251" s="31">
        <v>2455034.96</v>
      </c>
      <c r="M251" s="31">
        <v>2454908</v>
      </c>
      <c r="N251" s="31">
        <v>2086671.8</v>
      </c>
    </row>
    <row r="252" spans="1:14" ht="180" x14ac:dyDescent="0.25">
      <c r="A252" s="28">
        <v>249</v>
      </c>
      <c r="B252" s="30" t="s">
        <v>1091</v>
      </c>
      <c r="C252" s="30" t="s">
        <v>1092</v>
      </c>
      <c r="D252" s="30" t="s">
        <v>1076</v>
      </c>
      <c r="E252" s="30" t="s">
        <v>80</v>
      </c>
      <c r="F252" s="30" t="s">
        <v>99</v>
      </c>
      <c r="G252" s="30" t="s">
        <v>1077</v>
      </c>
      <c r="H252" s="30" t="s">
        <v>1078</v>
      </c>
      <c r="I252" s="32">
        <v>39448</v>
      </c>
      <c r="J252" s="32">
        <v>40999</v>
      </c>
      <c r="K252" s="32" t="s">
        <v>378</v>
      </c>
      <c r="L252" s="31">
        <v>41648047.399999999</v>
      </c>
      <c r="M252" s="31">
        <v>41028047.399999999</v>
      </c>
      <c r="N252" s="31">
        <v>33126200</v>
      </c>
    </row>
    <row r="253" spans="1:14" ht="146.25" x14ac:dyDescent="0.25">
      <c r="A253" s="28">
        <v>250</v>
      </c>
      <c r="B253" s="30" t="s">
        <v>1093</v>
      </c>
      <c r="C253" s="30" t="s">
        <v>1094</v>
      </c>
      <c r="D253" s="30" t="s">
        <v>549</v>
      </c>
      <c r="E253" s="30" t="s">
        <v>80</v>
      </c>
      <c r="F253" s="30" t="s">
        <v>99</v>
      </c>
      <c r="G253" s="30" t="s">
        <v>550</v>
      </c>
      <c r="H253" s="30" t="s">
        <v>551</v>
      </c>
      <c r="I253" s="32">
        <v>39083</v>
      </c>
      <c r="J253" s="32">
        <v>41698</v>
      </c>
      <c r="K253" s="32" t="s">
        <v>371</v>
      </c>
      <c r="L253" s="31">
        <v>10952393.57</v>
      </c>
      <c r="M253" s="31">
        <v>10951448.57</v>
      </c>
      <c r="N253" s="31">
        <v>9308731.2799999993</v>
      </c>
    </row>
    <row r="254" spans="1:14" ht="123.75" x14ac:dyDescent="0.25">
      <c r="A254" s="28">
        <v>251</v>
      </c>
      <c r="B254" s="30" t="s">
        <v>1095</v>
      </c>
      <c r="C254" s="30" t="s">
        <v>1096</v>
      </c>
      <c r="D254" s="30" t="s">
        <v>1097</v>
      </c>
      <c r="E254" s="30" t="s">
        <v>221</v>
      </c>
      <c r="F254" s="30" t="s">
        <v>566</v>
      </c>
      <c r="G254" s="30" t="s">
        <v>1098</v>
      </c>
      <c r="H254" s="30" t="s">
        <v>1099</v>
      </c>
      <c r="I254" s="32">
        <v>39083</v>
      </c>
      <c r="J254" s="32">
        <v>42338</v>
      </c>
      <c r="K254" s="32" t="s">
        <v>906</v>
      </c>
      <c r="L254" s="31">
        <v>4674761.01</v>
      </c>
      <c r="M254" s="31">
        <v>4674761.01</v>
      </c>
      <c r="N254" s="31">
        <v>3973546.85</v>
      </c>
    </row>
    <row r="255" spans="1:14" ht="135" x14ac:dyDescent="0.25">
      <c r="A255" s="28">
        <v>252</v>
      </c>
      <c r="B255" s="30" t="s">
        <v>1100</v>
      </c>
      <c r="C255" s="30" t="s">
        <v>1101</v>
      </c>
      <c r="D255" s="30" t="s">
        <v>565</v>
      </c>
      <c r="E255" s="30" t="s">
        <v>221</v>
      </c>
      <c r="F255" s="30" t="s">
        <v>566</v>
      </c>
      <c r="G255" s="30" t="s">
        <v>567</v>
      </c>
      <c r="H255" s="30" t="s">
        <v>568</v>
      </c>
      <c r="I255" s="32">
        <v>39083</v>
      </c>
      <c r="J255" s="32">
        <v>40877</v>
      </c>
      <c r="K255" s="32" t="s">
        <v>371</v>
      </c>
      <c r="L255" s="31">
        <v>8852798.4600000009</v>
      </c>
      <c r="M255" s="31">
        <v>8852798.4600000009</v>
      </c>
      <c r="N255" s="31">
        <v>7524878.6900000004</v>
      </c>
    </row>
    <row r="256" spans="1:14" ht="101.25" x14ac:dyDescent="0.25">
      <c r="A256" s="28">
        <v>253</v>
      </c>
      <c r="B256" s="30" t="s">
        <v>1102</v>
      </c>
      <c r="C256" s="30" t="s">
        <v>1103</v>
      </c>
      <c r="D256" s="30" t="s">
        <v>1104</v>
      </c>
      <c r="E256" s="30" t="s">
        <v>227</v>
      </c>
      <c r="F256" s="30" t="s">
        <v>228</v>
      </c>
      <c r="G256" s="30" t="s">
        <v>1105</v>
      </c>
      <c r="H256" s="30" t="s">
        <v>1106</v>
      </c>
      <c r="I256" s="32">
        <v>39083</v>
      </c>
      <c r="J256" s="32">
        <v>41973</v>
      </c>
      <c r="K256" s="32" t="s">
        <v>378</v>
      </c>
      <c r="L256" s="31">
        <v>63539992.189999998</v>
      </c>
      <c r="M256" s="31">
        <v>51298300.149999999</v>
      </c>
      <c r="N256" s="31">
        <v>43603555.119999997</v>
      </c>
    </row>
    <row r="257" spans="1:14" ht="146.25" x14ac:dyDescent="0.25">
      <c r="A257" s="28">
        <v>254</v>
      </c>
      <c r="B257" s="30" t="s">
        <v>1107</v>
      </c>
      <c r="C257" s="30" t="s">
        <v>1108</v>
      </c>
      <c r="D257" s="30" t="s">
        <v>1109</v>
      </c>
      <c r="E257" s="30" t="s">
        <v>10</v>
      </c>
      <c r="F257" s="30" t="s">
        <v>180</v>
      </c>
      <c r="G257" s="30" t="s">
        <v>588</v>
      </c>
      <c r="H257" s="30" t="s">
        <v>996</v>
      </c>
      <c r="I257" s="32">
        <v>39083</v>
      </c>
      <c r="J257" s="32">
        <v>41943</v>
      </c>
      <c r="K257" s="32" t="s">
        <v>378</v>
      </c>
      <c r="L257" s="31">
        <v>33771460.060000002</v>
      </c>
      <c r="M257" s="31">
        <v>33711023.259999998</v>
      </c>
      <c r="N257" s="31">
        <v>28654369.719999999</v>
      </c>
    </row>
    <row r="258" spans="1:14" ht="123.75" x14ac:dyDescent="0.25">
      <c r="A258" s="28">
        <v>255</v>
      </c>
      <c r="B258" s="30" t="s">
        <v>1110</v>
      </c>
      <c r="C258" s="30" t="s">
        <v>1111</v>
      </c>
      <c r="D258" s="30" t="s">
        <v>1112</v>
      </c>
      <c r="E258" s="30" t="s">
        <v>80</v>
      </c>
      <c r="F258" s="30" t="s">
        <v>99</v>
      </c>
      <c r="G258" s="30" t="s">
        <v>1113</v>
      </c>
      <c r="H258" s="30" t="s">
        <v>1114</v>
      </c>
      <c r="I258" s="32">
        <v>39083</v>
      </c>
      <c r="J258" s="32">
        <v>40633</v>
      </c>
      <c r="K258" s="32" t="s">
        <v>371</v>
      </c>
      <c r="L258" s="31">
        <v>4423487.26</v>
      </c>
      <c r="M258" s="31">
        <v>4423487.26</v>
      </c>
      <c r="N258" s="31">
        <v>3759964.17</v>
      </c>
    </row>
    <row r="259" spans="1:14" ht="101.25" x14ac:dyDescent="0.25">
      <c r="A259" s="28">
        <v>256</v>
      </c>
      <c r="B259" s="30" t="s">
        <v>1115</v>
      </c>
      <c r="C259" s="30" t="s">
        <v>1116</v>
      </c>
      <c r="D259" s="30" t="s">
        <v>1117</v>
      </c>
      <c r="E259" s="30" t="s">
        <v>80</v>
      </c>
      <c r="F259" s="30" t="s">
        <v>99</v>
      </c>
      <c r="G259" s="30" t="s">
        <v>1118</v>
      </c>
      <c r="H259" s="30" t="s">
        <v>1119</v>
      </c>
      <c r="I259" s="32">
        <v>39356</v>
      </c>
      <c r="J259" s="32">
        <v>41517</v>
      </c>
      <c r="K259" s="32" t="s">
        <v>378</v>
      </c>
      <c r="L259" s="31">
        <v>69000000</v>
      </c>
      <c r="M259" s="31">
        <v>69000000</v>
      </c>
      <c r="N259" s="31">
        <v>58650000</v>
      </c>
    </row>
    <row r="260" spans="1:14" ht="146.25" x14ac:dyDescent="0.25">
      <c r="A260" s="28">
        <v>257</v>
      </c>
      <c r="B260" s="30" t="s">
        <v>1120</v>
      </c>
      <c r="C260" s="30" t="s">
        <v>1121</v>
      </c>
      <c r="D260" s="30" t="s">
        <v>1122</v>
      </c>
      <c r="E260" s="30" t="s">
        <v>93</v>
      </c>
      <c r="F260" s="30" t="s">
        <v>1123</v>
      </c>
      <c r="G260" s="30" t="s">
        <v>1124</v>
      </c>
      <c r="H260" s="30" t="s">
        <v>1125</v>
      </c>
      <c r="I260" s="32">
        <v>39083</v>
      </c>
      <c r="J260" s="32">
        <v>41943</v>
      </c>
      <c r="K260" s="32" t="s">
        <v>371</v>
      </c>
      <c r="L260" s="31">
        <v>12000000</v>
      </c>
      <c r="M260" s="31">
        <v>12000000</v>
      </c>
      <c r="N260" s="31">
        <v>10200000</v>
      </c>
    </row>
    <row r="261" spans="1:14" ht="168.75" x14ac:dyDescent="0.25">
      <c r="A261" s="28">
        <v>258</v>
      </c>
      <c r="B261" s="30" t="s">
        <v>1126</v>
      </c>
      <c r="C261" s="30" t="s">
        <v>1127</v>
      </c>
      <c r="D261" s="30" t="s">
        <v>1128</v>
      </c>
      <c r="E261" s="30" t="s">
        <v>118</v>
      </c>
      <c r="F261" s="30" t="s">
        <v>468</v>
      </c>
      <c r="G261" s="30" t="s">
        <v>1129</v>
      </c>
      <c r="H261" s="30" t="s">
        <v>1130</v>
      </c>
      <c r="I261" s="32">
        <v>39083</v>
      </c>
      <c r="J261" s="32">
        <v>42369</v>
      </c>
      <c r="K261" s="32" t="s">
        <v>378</v>
      </c>
      <c r="L261" s="31">
        <v>101021559.48</v>
      </c>
      <c r="M261" s="31">
        <v>99865645.760000005</v>
      </c>
      <c r="N261" s="31">
        <v>84885798.890000001</v>
      </c>
    </row>
    <row r="262" spans="1:14" ht="123.75" x14ac:dyDescent="0.25">
      <c r="A262" s="28">
        <v>259</v>
      </c>
      <c r="B262" s="30" t="s">
        <v>1131</v>
      </c>
      <c r="C262" s="30" t="s">
        <v>1132</v>
      </c>
      <c r="D262" s="30" t="s">
        <v>1112</v>
      </c>
      <c r="E262" s="30" t="s">
        <v>80</v>
      </c>
      <c r="F262" s="30" t="s">
        <v>99</v>
      </c>
      <c r="G262" s="30" t="s">
        <v>1113</v>
      </c>
      <c r="H262" s="30" t="s">
        <v>1114</v>
      </c>
      <c r="I262" s="32">
        <v>39083</v>
      </c>
      <c r="J262" s="32">
        <v>40633</v>
      </c>
      <c r="K262" s="32" t="s">
        <v>371</v>
      </c>
      <c r="L262" s="31">
        <v>3836086.54</v>
      </c>
      <c r="M262" s="31">
        <v>3836086.54</v>
      </c>
      <c r="N262" s="31">
        <v>3260673.55</v>
      </c>
    </row>
    <row r="263" spans="1:14" ht="146.25" x14ac:dyDescent="0.25">
      <c r="A263" s="28">
        <v>260</v>
      </c>
      <c r="B263" s="30" t="s">
        <v>1133</v>
      </c>
      <c r="C263" s="30" t="s">
        <v>1134</v>
      </c>
      <c r="D263" s="30" t="s">
        <v>1135</v>
      </c>
      <c r="E263" s="30" t="s">
        <v>80</v>
      </c>
      <c r="F263" s="30" t="s">
        <v>99</v>
      </c>
      <c r="G263" s="30" t="s">
        <v>1136</v>
      </c>
      <c r="H263" s="30" t="s">
        <v>1137</v>
      </c>
      <c r="I263" s="32">
        <v>39083</v>
      </c>
      <c r="J263" s="32">
        <v>41670</v>
      </c>
      <c r="K263" s="32" t="s">
        <v>371</v>
      </c>
      <c r="L263" s="31">
        <v>2751624</v>
      </c>
      <c r="M263" s="31">
        <v>2751624</v>
      </c>
      <c r="N263" s="31">
        <v>2338880.4</v>
      </c>
    </row>
    <row r="264" spans="1:14" ht="101.25" x14ac:dyDescent="0.25">
      <c r="A264" s="28">
        <v>261</v>
      </c>
      <c r="B264" s="30" t="s">
        <v>1138</v>
      </c>
      <c r="C264" s="30" t="s">
        <v>1139</v>
      </c>
      <c r="D264" s="30" t="s">
        <v>467</v>
      </c>
      <c r="E264" s="30" t="s">
        <v>118</v>
      </c>
      <c r="F264" s="30" t="s">
        <v>468</v>
      </c>
      <c r="G264" s="30" t="s">
        <v>469</v>
      </c>
      <c r="H264" s="30" t="s">
        <v>470</v>
      </c>
      <c r="I264" s="32">
        <v>39083</v>
      </c>
      <c r="J264" s="32">
        <v>40574</v>
      </c>
      <c r="K264" s="32" t="s">
        <v>378</v>
      </c>
      <c r="L264" s="31">
        <v>9886019.3499999996</v>
      </c>
      <c r="M264" s="31">
        <v>9876019.3499999996</v>
      </c>
      <c r="N264" s="31">
        <v>8394616.4399999995</v>
      </c>
    </row>
    <row r="265" spans="1:14" ht="191.25" x14ac:dyDescent="0.25">
      <c r="A265" s="28">
        <v>262</v>
      </c>
      <c r="B265" s="30" t="s">
        <v>1140</v>
      </c>
      <c r="C265" s="30" t="s">
        <v>1141</v>
      </c>
      <c r="D265" s="30" t="s">
        <v>1142</v>
      </c>
      <c r="E265" s="30" t="s">
        <v>111</v>
      </c>
      <c r="F265" s="30" t="s">
        <v>234</v>
      </c>
      <c r="G265" s="30" t="s">
        <v>1143</v>
      </c>
      <c r="H265" s="30" t="s">
        <v>1144</v>
      </c>
      <c r="I265" s="32">
        <v>39083</v>
      </c>
      <c r="J265" s="32">
        <v>42369</v>
      </c>
      <c r="K265" s="32" t="s">
        <v>378</v>
      </c>
      <c r="L265" s="31">
        <v>27280780</v>
      </c>
      <c r="M265" s="31">
        <v>27129550</v>
      </c>
      <c r="N265" s="31">
        <v>23060117.5</v>
      </c>
    </row>
    <row r="266" spans="1:14" ht="123.75" x14ac:dyDescent="0.25">
      <c r="A266" s="28">
        <v>263</v>
      </c>
      <c r="B266" s="30" t="s">
        <v>1145</v>
      </c>
      <c r="C266" s="30" t="s">
        <v>1146</v>
      </c>
      <c r="D266" s="30" t="s">
        <v>1147</v>
      </c>
      <c r="E266" s="30" t="s">
        <v>80</v>
      </c>
      <c r="F266" s="30" t="s">
        <v>99</v>
      </c>
      <c r="G266" s="30" t="s">
        <v>1148</v>
      </c>
      <c r="H266" s="30" t="s">
        <v>1149</v>
      </c>
      <c r="I266" s="32">
        <v>39083</v>
      </c>
      <c r="J266" s="32">
        <v>40543</v>
      </c>
      <c r="K266" s="32" t="s">
        <v>371</v>
      </c>
      <c r="L266" s="31">
        <v>1928500</v>
      </c>
      <c r="M266" s="31">
        <v>1924479.79</v>
      </c>
      <c r="N266" s="31">
        <v>1635807.82</v>
      </c>
    </row>
    <row r="267" spans="1:14" ht="101.25" x14ac:dyDescent="0.25">
      <c r="A267" s="28">
        <v>264</v>
      </c>
      <c r="B267" s="30" t="s">
        <v>1150</v>
      </c>
      <c r="C267" s="30" t="s">
        <v>1151</v>
      </c>
      <c r="D267" s="30" t="s">
        <v>1152</v>
      </c>
      <c r="E267" s="30" t="s">
        <v>118</v>
      </c>
      <c r="F267" s="30" t="s">
        <v>468</v>
      </c>
      <c r="G267" s="30" t="s">
        <v>1129</v>
      </c>
      <c r="H267" s="30" t="s">
        <v>1153</v>
      </c>
      <c r="I267" s="32">
        <v>39083</v>
      </c>
      <c r="J267" s="32">
        <v>40663</v>
      </c>
      <c r="K267" s="32" t="s">
        <v>371</v>
      </c>
      <c r="L267" s="31">
        <v>5521600</v>
      </c>
      <c r="M267" s="31">
        <v>5521600</v>
      </c>
      <c r="N267" s="31">
        <v>4693360</v>
      </c>
    </row>
    <row r="268" spans="1:14" ht="101.25" x14ac:dyDescent="0.25">
      <c r="A268" s="28">
        <v>265</v>
      </c>
      <c r="B268" s="30" t="s">
        <v>1154</v>
      </c>
      <c r="C268" s="30" t="s">
        <v>1155</v>
      </c>
      <c r="D268" s="30" t="s">
        <v>1156</v>
      </c>
      <c r="E268" s="30" t="s">
        <v>93</v>
      </c>
      <c r="F268" s="30" t="s">
        <v>325</v>
      </c>
      <c r="G268" s="30" t="s">
        <v>1157</v>
      </c>
      <c r="H268" s="30" t="s">
        <v>1158</v>
      </c>
      <c r="I268" s="32">
        <v>39083</v>
      </c>
      <c r="J268" s="32">
        <v>42369</v>
      </c>
      <c r="K268" s="32" t="s">
        <v>378</v>
      </c>
      <c r="L268" s="31">
        <v>12842189.460000001</v>
      </c>
      <c r="M268" s="31">
        <v>9534146.5199999996</v>
      </c>
      <c r="N268" s="31">
        <v>8104024.54</v>
      </c>
    </row>
    <row r="269" spans="1:14" ht="135" x14ac:dyDescent="0.25">
      <c r="A269" s="28">
        <v>266</v>
      </c>
      <c r="B269" s="30" t="s">
        <v>1159</v>
      </c>
      <c r="C269" s="30" t="s">
        <v>1160</v>
      </c>
      <c r="D269" s="30" t="s">
        <v>1161</v>
      </c>
      <c r="E269" s="30" t="s">
        <v>227</v>
      </c>
      <c r="F269" s="30" t="s">
        <v>1162</v>
      </c>
      <c r="G269" s="30" t="s">
        <v>1163</v>
      </c>
      <c r="H269" s="30" t="s">
        <v>1164</v>
      </c>
      <c r="I269" s="32">
        <v>39083</v>
      </c>
      <c r="J269" s="32">
        <v>40543</v>
      </c>
      <c r="K269" s="32" t="s">
        <v>371</v>
      </c>
      <c r="L269" s="31">
        <v>4651537.9800000004</v>
      </c>
      <c r="M269" s="31">
        <v>4651537.9800000004</v>
      </c>
      <c r="N269" s="31">
        <v>3953807.28</v>
      </c>
    </row>
    <row r="270" spans="1:14" ht="123.75" x14ac:dyDescent="0.25">
      <c r="A270" s="28">
        <v>267</v>
      </c>
      <c r="B270" s="30" t="s">
        <v>1165</v>
      </c>
      <c r="C270" s="30" t="s">
        <v>1166</v>
      </c>
      <c r="D270" s="30" t="s">
        <v>1167</v>
      </c>
      <c r="E270" s="30" t="s">
        <v>93</v>
      </c>
      <c r="F270" s="30" t="s">
        <v>325</v>
      </c>
      <c r="G270" s="30" t="s">
        <v>1168</v>
      </c>
      <c r="H270" s="30" t="s">
        <v>1169</v>
      </c>
      <c r="I270" s="32">
        <v>39083</v>
      </c>
      <c r="J270" s="32">
        <v>41060</v>
      </c>
      <c r="K270" s="32" t="s">
        <v>378</v>
      </c>
      <c r="L270" s="31">
        <v>8089297.8399999999</v>
      </c>
      <c r="M270" s="31">
        <v>8089297.8399999999</v>
      </c>
      <c r="N270" s="31">
        <v>6875903.1600000001</v>
      </c>
    </row>
    <row r="271" spans="1:14" ht="135" x14ac:dyDescent="0.25">
      <c r="A271" s="28">
        <v>268</v>
      </c>
      <c r="B271" s="30" t="s">
        <v>1170</v>
      </c>
      <c r="C271" s="30" t="s">
        <v>1171</v>
      </c>
      <c r="D271" s="30" t="s">
        <v>1172</v>
      </c>
      <c r="E271" s="30" t="s">
        <v>239</v>
      </c>
      <c r="F271" s="30" t="s">
        <v>1049</v>
      </c>
      <c r="G271" s="30" t="s">
        <v>1050</v>
      </c>
      <c r="H271" s="30" t="s">
        <v>1173</v>
      </c>
      <c r="I271" s="32">
        <v>39083</v>
      </c>
      <c r="J271" s="32">
        <v>40602</v>
      </c>
      <c r="K271" s="32" t="s">
        <v>371</v>
      </c>
      <c r="L271" s="31">
        <v>9989721.4600000009</v>
      </c>
      <c r="M271" s="31">
        <v>9988501.4600000009</v>
      </c>
      <c r="N271" s="31">
        <v>8490226.2400000002</v>
      </c>
    </row>
    <row r="272" spans="1:14" ht="123.75" x14ac:dyDescent="0.25">
      <c r="A272" s="28">
        <v>269</v>
      </c>
      <c r="B272" s="30" t="s">
        <v>1174</v>
      </c>
      <c r="C272" s="30" t="s">
        <v>1175</v>
      </c>
      <c r="D272" s="30" t="s">
        <v>1176</v>
      </c>
      <c r="E272" s="30" t="s">
        <v>93</v>
      </c>
      <c r="F272" s="30" t="s">
        <v>1123</v>
      </c>
      <c r="G272" s="30" t="s">
        <v>1124</v>
      </c>
      <c r="H272" s="30" t="s">
        <v>1125</v>
      </c>
      <c r="I272" s="32">
        <v>39083</v>
      </c>
      <c r="J272" s="32">
        <v>40574</v>
      </c>
      <c r="K272" s="32" t="s">
        <v>371</v>
      </c>
      <c r="L272" s="31">
        <v>9999761</v>
      </c>
      <c r="M272" s="31">
        <v>9929261</v>
      </c>
      <c r="N272" s="31">
        <v>8439871.8499999996</v>
      </c>
    </row>
    <row r="273" spans="1:14" ht="135" x14ac:dyDescent="0.25">
      <c r="A273" s="28">
        <v>270</v>
      </c>
      <c r="B273" s="30" t="s">
        <v>1177</v>
      </c>
      <c r="C273" s="30" t="s">
        <v>1178</v>
      </c>
      <c r="D273" s="30" t="s">
        <v>1179</v>
      </c>
      <c r="E273" s="30" t="s">
        <v>80</v>
      </c>
      <c r="F273" s="30" t="s">
        <v>1032</v>
      </c>
      <c r="G273" s="30" t="s">
        <v>1033</v>
      </c>
      <c r="H273" s="30" t="s">
        <v>1180</v>
      </c>
      <c r="I273" s="32">
        <v>39083</v>
      </c>
      <c r="J273" s="32">
        <v>41882</v>
      </c>
      <c r="K273" s="32" t="s">
        <v>906</v>
      </c>
      <c r="L273" s="31">
        <v>14758966.49</v>
      </c>
      <c r="M273" s="31">
        <v>9968407.1099999994</v>
      </c>
      <c r="N273" s="31">
        <v>8473146.0199999996</v>
      </c>
    </row>
    <row r="274" spans="1:14" ht="146.25" x14ac:dyDescent="0.25">
      <c r="A274" s="28">
        <v>271</v>
      </c>
      <c r="B274" s="30" t="s">
        <v>1181</v>
      </c>
      <c r="C274" s="30" t="s">
        <v>1182</v>
      </c>
      <c r="D274" s="30" t="s">
        <v>1183</v>
      </c>
      <c r="E274" s="30" t="s">
        <v>125</v>
      </c>
      <c r="F274" s="30" t="s">
        <v>210</v>
      </c>
      <c r="G274" s="30" t="s">
        <v>1184</v>
      </c>
      <c r="H274" s="30" t="s">
        <v>1185</v>
      </c>
      <c r="I274" s="32">
        <v>39083</v>
      </c>
      <c r="J274" s="32">
        <v>40451</v>
      </c>
      <c r="K274" s="32" t="s">
        <v>371</v>
      </c>
      <c r="L274" s="31">
        <v>9825530.4000000004</v>
      </c>
      <c r="M274" s="31">
        <v>9825530.4000000004</v>
      </c>
      <c r="N274" s="31">
        <v>8351700.8399999999</v>
      </c>
    </row>
    <row r="275" spans="1:14" ht="146.25" x14ac:dyDescent="0.25">
      <c r="A275" s="28">
        <v>272</v>
      </c>
      <c r="B275" s="30" t="s">
        <v>1186</v>
      </c>
      <c r="C275" s="30" t="s">
        <v>1187</v>
      </c>
      <c r="D275" s="30" t="s">
        <v>1188</v>
      </c>
      <c r="E275" s="30" t="s">
        <v>125</v>
      </c>
      <c r="F275" s="30" t="s">
        <v>210</v>
      </c>
      <c r="G275" s="30" t="s">
        <v>1189</v>
      </c>
      <c r="H275" s="30" t="s">
        <v>1190</v>
      </c>
      <c r="I275" s="32">
        <v>39083</v>
      </c>
      <c r="J275" s="32">
        <v>40724</v>
      </c>
      <c r="K275" s="32" t="s">
        <v>378</v>
      </c>
      <c r="L275" s="31">
        <v>9998000</v>
      </c>
      <c r="M275" s="31">
        <v>9998000</v>
      </c>
      <c r="N275" s="31">
        <v>8498300</v>
      </c>
    </row>
    <row r="276" spans="1:14" ht="123.75" x14ac:dyDescent="0.25">
      <c r="A276" s="28">
        <v>273</v>
      </c>
      <c r="B276" s="30" t="s">
        <v>1191</v>
      </c>
      <c r="C276" s="30" t="s">
        <v>1192</v>
      </c>
      <c r="D276" s="30" t="s">
        <v>1109</v>
      </c>
      <c r="E276" s="30" t="s">
        <v>10</v>
      </c>
      <c r="F276" s="30" t="s">
        <v>180</v>
      </c>
      <c r="G276" s="30" t="s">
        <v>588</v>
      </c>
      <c r="H276" s="30" t="s">
        <v>996</v>
      </c>
      <c r="I276" s="32">
        <v>39083</v>
      </c>
      <c r="J276" s="32">
        <v>40999</v>
      </c>
      <c r="K276" s="32" t="s">
        <v>378</v>
      </c>
      <c r="L276" s="31">
        <v>10427660.029999999</v>
      </c>
      <c r="M276" s="31">
        <v>10000000</v>
      </c>
      <c r="N276" s="31">
        <v>8500000</v>
      </c>
    </row>
    <row r="277" spans="1:14" ht="123.75" x14ac:dyDescent="0.25">
      <c r="A277" s="28">
        <v>274</v>
      </c>
      <c r="B277" s="30" t="s">
        <v>1193</v>
      </c>
      <c r="C277" s="30" t="s">
        <v>1194</v>
      </c>
      <c r="D277" s="30" t="s">
        <v>587</v>
      </c>
      <c r="E277" s="30" t="s">
        <v>10</v>
      </c>
      <c r="F277" s="30" t="s">
        <v>180</v>
      </c>
      <c r="G277" s="30" t="s">
        <v>588</v>
      </c>
      <c r="H277" s="30" t="s">
        <v>996</v>
      </c>
      <c r="I277" s="32">
        <v>39083</v>
      </c>
      <c r="J277" s="32">
        <v>41547</v>
      </c>
      <c r="K277" s="32" t="s">
        <v>378</v>
      </c>
      <c r="L277" s="31">
        <v>14020771.939999999</v>
      </c>
      <c r="M277" s="31">
        <v>9775655.8800000008</v>
      </c>
      <c r="N277" s="31">
        <v>8309307.4900000002</v>
      </c>
    </row>
    <row r="278" spans="1:14" ht="135" x14ac:dyDescent="0.25">
      <c r="A278" s="28">
        <v>275</v>
      </c>
      <c r="B278" s="30" t="s">
        <v>1195</v>
      </c>
      <c r="C278" s="30" t="s">
        <v>1196</v>
      </c>
      <c r="D278" s="30" t="s">
        <v>1197</v>
      </c>
      <c r="E278" s="30" t="s">
        <v>10</v>
      </c>
      <c r="F278" s="30" t="s">
        <v>180</v>
      </c>
      <c r="G278" s="30" t="s">
        <v>1198</v>
      </c>
      <c r="H278" s="30" t="s">
        <v>1199</v>
      </c>
      <c r="I278" s="32">
        <v>39083</v>
      </c>
      <c r="J278" s="32">
        <v>40574</v>
      </c>
      <c r="K278" s="32" t="s">
        <v>371</v>
      </c>
      <c r="L278" s="31">
        <v>3913302</v>
      </c>
      <c r="M278" s="31">
        <v>3913302</v>
      </c>
      <c r="N278" s="31">
        <v>3326306.7</v>
      </c>
    </row>
    <row r="279" spans="1:14" ht="135" x14ac:dyDescent="0.25">
      <c r="A279" s="28">
        <v>276</v>
      </c>
      <c r="B279" s="30" t="s">
        <v>1200</v>
      </c>
      <c r="C279" s="30" t="s">
        <v>1201</v>
      </c>
      <c r="D279" s="30" t="s">
        <v>1202</v>
      </c>
      <c r="E279" s="30" t="s">
        <v>53</v>
      </c>
      <c r="F279" s="30" t="s">
        <v>60</v>
      </c>
      <c r="G279" s="30" t="s">
        <v>555</v>
      </c>
      <c r="H279" s="30" t="s">
        <v>556</v>
      </c>
      <c r="I279" s="32">
        <v>39083</v>
      </c>
      <c r="J279" s="32">
        <v>41881</v>
      </c>
      <c r="K279" s="32" t="s">
        <v>906</v>
      </c>
      <c r="L279" s="31">
        <v>7044105.5999999996</v>
      </c>
      <c r="M279" s="31">
        <v>7044105.5999999996</v>
      </c>
      <c r="N279" s="31">
        <v>5987489.75</v>
      </c>
    </row>
    <row r="280" spans="1:14" ht="157.5" x14ac:dyDescent="0.25">
      <c r="A280" s="28">
        <v>277</v>
      </c>
      <c r="B280" s="30" t="s">
        <v>1203</v>
      </c>
      <c r="C280" s="30" t="s">
        <v>1204</v>
      </c>
      <c r="D280" s="30" t="s">
        <v>554</v>
      </c>
      <c r="E280" s="30" t="s">
        <v>53</v>
      </c>
      <c r="F280" s="30" t="s">
        <v>60</v>
      </c>
      <c r="G280" s="30" t="s">
        <v>555</v>
      </c>
      <c r="H280" s="30" t="s">
        <v>556</v>
      </c>
      <c r="I280" s="32">
        <v>39083</v>
      </c>
      <c r="J280" s="32">
        <v>41639</v>
      </c>
      <c r="K280" s="32" t="s">
        <v>371</v>
      </c>
      <c r="L280" s="31">
        <v>6570585.9000000004</v>
      </c>
      <c r="M280" s="31">
        <v>6570585.9000000004</v>
      </c>
      <c r="N280" s="31">
        <v>5584998.0099999998</v>
      </c>
    </row>
    <row r="281" spans="1:14" ht="135" x14ac:dyDescent="0.25">
      <c r="A281" s="28">
        <v>278</v>
      </c>
      <c r="B281" s="30" t="s">
        <v>1205</v>
      </c>
      <c r="C281" s="30" t="s">
        <v>1206</v>
      </c>
      <c r="D281" s="30" t="s">
        <v>1207</v>
      </c>
      <c r="E281" s="30" t="s">
        <v>382</v>
      </c>
      <c r="F281" s="30" t="s">
        <v>1208</v>
      </c>
      <c r="G281" s="30" t="s">
        <v>1209</v>
      </c>
      <c r="H281" s="30" t="s">
        <v>1210</v>
      </c>
      <c r="I281" s="32">
        <v>39083</v>
      </c>
      <c r="J281" s="32">
        <v>40816</v>
      </c>
      <c r="K281" s="32" t="s">
        <v>371</v>
      </c>
      <c r="L281" s="31">
        <v>1538347</v>
      </c>
      <c r="M281" s="31">
        <v>1538347</v>
      </c>
      <c r="N281" s="31">
        <v>1307594.95</v>
      </c>
    </row>
    <row r="282" spans="1:14" ht="135" x14ac:dyDescent="0.25">
      <c r="A282" s="28">
        <v>279</v>
      </c>
      <c r="B282" s="30" t="s">
        <v>1211</v>
      </c>
      <c r="C282" s="30" t="s">
        <v>1212</v>
      </c>
      <c r="D282" s="30" t="s">
        <v>1076</v>
      </c>
      <c r="E282" s="30" t="s">
        <v>80</v>
      </c>
      <c r="F282" s="30" t="s">
        <v>99</v>
      </c>
      <c r="G282" s="30" t="s">
        <v>1077</v>
      </c>
      <c r="H282" s="30" t="s">
        <v>1078</v>
      </c>
      <c r="I282" s="32">
        <v>39083</v>
      </c>
      <c r="J282" s="32">
        <v>40939</v>
      </c>
      <c r="K282" s="32" t="s">
        <v>371</v>
      </c>
      <c r="L282" s="31">
        <v>9033300</v>
      </c>
      <c r="M282" s="31">
        <v>9015000</v>
      </c>
      <c r="N282" s="31">
        <v>7662750</v>
      </c>
    </row>
    <row r="283" spans="1:14" ht="146.25" x14ac:dyDescent="0.25">
      <c r="A283" s="28">
        <v>280</v>
      </c>
      <c r="B283" s="30" t="s">
        <v>1213</v>
      </c>
      <c r="C283" s="30" t="s">
        <v>1214</v>
      </c>
      <c r="D283" s="30" t="s">
        <v>1215</v>
      </c>
      <c r="E283" s="30" t="s">
        <v>203</v>
      </c>
      <c r="F283" s="30" t="s">
        <v>375</v>
      </c>
      <c r="G283" s="30" t="s">
        <v>1216</v>
      </c>
      <c r="H283" s="30" t="s">
        <v>1217</v>
      </c>
      <c r="I283" s="32">
        <v>39083</v>
      </c>
      <c r="J283" s="32">
        <v>41851</v>
      </c>
      <c r="K283" s="32" t="s">
        <v>378</v>
      </c>
      <c r="L283" s="31">
        <v>4966363.26</v>
      </c>
      <c r="M283" s="31">
        <v>2764938.55</v>
      </c>
      <c r="N283" s="31">
        <v>2350197.7400000002</v>
      </c>
    </row>
    <row r="284" spans="1:14" ht="135" x14ac:dyDescent="0.25">
      <c r="A284" s="28">
        <v>281</v>
      </c>
      <c r="B284" s="30" t="s">
        <v>1218</v>
      </c>
      <c r="C284" s="30" t="s">
        <v>1219</v>
      </c>
      <c r="D284" s="30" t="s">
        <v>1220</v>
      </c>
      <c r="E284" s="30" t="s">
        <v>111</v>
      </c>
      <c r="F284" s="30" t="s">
        <v>234</v>
      </c>
      <c r="G284" s="30" t="s">
        <v>1221</v>
      </c>
      <c r="H284" s="30" t="s">
        <v>1222</v>
      </c>
      <c r="I284" s="32">
        <v>39083</v>
      </c>
      <c r="J284" s="32">
        <v>40543</v>
      </c>
      <c r="K284" s="32" t="s">
        <v>371</v>
      </c>
      <c r="L284" s="31">
        <v>5145690</v>
      </c>
      <c r="M284" s="31">
        <v>5145690</v>
      </c>
      <c r="N284" s="31">
        <v>4373836.5</v>
      </c>
    </row>
    <row r="285" spans="1:14" ht="168.75" x14ac:dyDescent="0.25">
      <c r="A285" s="28">
        <v>282</v>
      </c>
      <c r="B285" s="30" t="s">
        <v>1223</v>
      </c>
      <c r="C285" s="30" t="s">
        <v>1224</v>
      </c>
      <c r="D285" s="30" t="s">
        <v>1225</v>
      </c>
      <c r="E285" s="30" t="s">
        <v>80</v>
      </c>
      <c r="F285" s="30" t="s">
        <v>99</v>
      </c>
      <c r="G285" s="30" t="s">
        <v>135</v>
      </c>
      <c r="H285" s="30" t="s">
        <v>1226</v>
      </c>
      <c r="I285" s="32">
        <v>39083</v>
      </c>
      <c r="J285" s="32">
        <v>41820</v>
      </c>
      <c r="K285" s="32" t="s">
        <v>378</v>
      </c>
      <c r="L285" s="31">
        <v>9994008.3000000007</v>
      </c>
      <c r="M285" s="31">
        <v>9994008.3000000007</v>
      </c>
      <c r="N285" s="31">
        <v>8494907.0500000007</v>
      </c>
    </row>
    <row r="286" spans="1:14" ht="146.25" x14ac:dyDescent="0.25">
      <c r="A286" s="28">
        <v>283</v>
      </c>
      <c r="B286" s="30" t="s">
        <v>1227</v>
      </c>
      <c r="C286" s="30" t="s">
        <v>1228</v>
      </c>
      <c r="D286" s="30" t="s">
        <v>1225</v>
      </c>
      <c r="E286" s="30" t="s">
        <v>80</v>
      </c>
      <c r="F286" s="30" t="s">
        <v>99</v>
      </c>
      <c r="G286" s="30" t="s">
        <v>135</v>
      </c>
      <c r="H286" s="30" t="s">
        <v>1226</v>
      </c>
      <c r="I286" s="32">
        <v>39083</v>
      </c>
      <c r="J286" s="32">
        <v>41639</v>
      </c>
      <c r="K286" s="32" t="s">
        <v>371</v>
      </c>
      <c r="L286" s="31">
        <v>1242412.19</v>
      </c>
      <c r="M286" s="31">
        <v>1205582.08</v>
      </c>
      <c r="N286" s="31">
        <v>1024744.76</v>
      </c>
    </row>
    <row r="287" spans="1:14" ht="112.5" x14ac:dyDescent="0.25">
      <c r="A287" s="28">
        <v>284</v>
      </c>
      <c r="B287" s="30" t="s">
        <v>1229</v>
      </c>
      <c r="C287" s="30" t="s">
        <v>1230</v>
      </c>
      <c r="D287" s="30" t="s">
        <v>1231</v>
      </c>
      <c r="E287" s="30" t="s">
        <v>111</v>
      </c>
      <c r="F287" s="30" t="s">
        <v>234</v>
      </c>
      <c r="G287" s="30" t="s">
        <v>1232</v>
      </c>
      <c r="H287" s="30" t="s">
        <v>1233</v>
      </c>
      <c r="I287" s="32">
        <v>39083</v>
      </c>
      <c r="J287" s="32">
        <v>41090</v>
      </c>
      <c r="K287" s="32" t="s">
        <v>378</v>
      </c>
      <c r="L287" s="31">
        <v>10039690.15</v>
      </c>
      <c r="M287" s="31">
        <v>10000000</v>
      </c>
      <c r="N287" s="31">
        <v>8500000</v>
      </c>
    </row>
    <row r="288" spans="1:14" ht="101.25" x14ac:dyDescent="0.25">
      <c r="A288" s="28">
        <v>285</v>
      </c>
      <c r="B288" s="30" t="s">
        <v>1234</v>
      </c>
      <c r="C288" s="30" t="s">
        <v>1235</v>
      </c>
      <c r="D288" s="30" t="s">
        <v>1236</v>
      </c>
      <c r="E288" s="30" t="s">
        <v>118</v>
      </c>
      <c r="F288" s="30" t="s">
        <v>1237</v>
      </c>
      <c r="G288" s="30" t="s">
        <v>131</v>
      </c>
      <c r="H288" s="30" t="s">
        <v>1238</v>
      </c>
      <c r="I288" s="32">
        <v>39083</v>
      </c>
      <c r="J288" s="32">
        <v>41670</v>
      </c>
      <c r="K288" s="32" t="s">
        <v>371</v>
      </c>
      <c r="L288" s="31">
        <v>3079008.17</v>
      </c>
      <c r="M288" s="31">
        <v>3079008.17</v>
      </c>
      <c r="N288" s="31">
        <v>2617156.94</v>
      </c>
    </row>
    <row r="289" spans="1:14" ht="135" x14ac:dyDescent="0.25">
      <c r="A289" s="28">
        <v>286</v>
      </c>
      <c r="B289" s="30" t="s">
        <v>1239</v>
      </c>
      <c r="C289" s="30" t="s">
        <v>1240</v>
      </c>
      <c r="D289" s="30" t="s">
        <v>582</v>
      </c>
      <c r="E289" s="30" t="s">
        <v>93</v>
      </c>
      <c r="F289" s="30" t="s">
        <v>325</v>
      </c>
      <c r="G289" s="30" t="s">
        <v>583</v>
      </c>
      <c r="H289" s="30" t="s">
        <v>584</v>
      </c>
      <c r="I289" s="32">
        <v>39083</v>
      </c>
      <c r="J289" s="32">
        <v>40633</v>
      </c>
      <c r="K289" s="32" t="s">
        <v>378</v>
      </c>
      <c r="L289" s="31">
        <v>7224699.75</v>
      </c>
      <c r="M289" s="31">
        <v>7212005.6500000004</v>
      </c>
      <c r="N289" s="31">
        <v>6130204.7999999998</v>
      </c>
    </row>
    <row r="290" spans="1:14" ht="146.25" x14ac:dyDescent="0.25">
      <c r="A290" s="28">
        <v>287</v>
      </c>
      <c r="B290" s="30" t="s">
        <v>1241</v>
      </c>
      <c r="C290" s="30" t="s">
        <v>1242</v>
      </c>
      <c r="D290" s="30" t="s">
        <v>1048</v>
      </c>
      <c r="E290" s="30" t="s">
        <v>239</v>
      </c>
      <c r="F290" s="30" t="s">
        <v>1049</v>
      </c>
      <c r="G290" s="30" t="s">
        <v>1050</v>
      </c>
      <c r="H290" s="30" t="s">
        <v>1243</v>
      </c>
      <c r="I290" s="32">
        <v>39083</v>
      </c>
      <c r="J290" s="32">
        <v>40693</v>
      </c>
      <c r="K290" s="32" t="s">
        <v>371</v>
      </c>
      <c r="L290" s="31">
        <v>9975340</v>
      </c>
      <c r="M290" s="31">
        <v>9975340</v>
      </c>
      <c r="N290" s="31">
        <v>8479039</v>
      </c>
    </row>
    <row r="291" spans="1:14" ht="123.75" x14ac:dyDescent="0.25">
      <c r="A291" s="28">
        <v>288</v>
      </c>
      <c r="B291" s="30" t="s">
        <v>1244</v>
      </c>
      <c r="C291" s="30" t="s">
        <v>1245</v>
      </c>
      <c r="D291" s="30" t="s">
        <v>1246</v>
      </c>
      <c r="E291" s="30" t="s">
        <v>125</v>
      </c>
      <c r="F291" s="30" t="s">
        <v>1247</v>
      </c>
      <c r="G291" s="30" t="s">
        <v>1248</v>
      </c>
      <c r="H291" s="30" t="s">
        <v>1249</v>
      </c>
      <c r="I291" s="32">
        <v>39083</v>
      </c>
      <c r="J291" s="32">
        <v>41182</v>
      </c>
      <c r="K291" s="32" t="s">
        <v>378</v>
      </c>
      <c r="L291" s="31">
        <v>6745120.7999999998</v>
      </c>
      <c r="M291" s="31">
        <v>2974963.52</v>
      </c>
      <c r="N291" s="31">
        <v>2528718.9900000002</v>
      </c>
    </row>
    <row r="292" spans="1:14" ht="123.75" x14ac:dyDescent="0.25">
      <c r="A292" s="28">
        <v>289</v>
      </c>
      <c r="B292" s="30" t="s">
        <v>1250</v>
      </c>
      <c r="C292" s="30" t="s">
        <v>1251</v>
      </c>
      <c r="D292" s="30" t="s">
        <v>1048</v>
      </c>
      <c r="E292" s="30" t="s">
        <v>239</v>
      </c>
      <c r="F292" s="30" t="s">
        <v>1049</v>
      </c>
      <c r="G292" s="30" t="s">
        <v>1050</v>
      </c>
      <c r="H292" s="30" t="s">
        <v>1252</v>
      </c>
      <c r="I292" s="32">
        <v>39083</v>
      </c>
      <c r="J292" s="32">
        <v>40694</v>
      </c>
      <c r="K292" s="32" t="s">
        <v>371</v>
      </c>
      <c r="L292" s="31">
        <v>9001223.2200000007</v>
      </c>
      <c r="M292" s="31">
        <v>9001223.2200000007</v>
      </c>
      <c r="N292" s="31">
        <v>7651039.7300000004</v>
      </c>
    </row>
    <row r="293" spans="1:14" ht="146.25" x14ac:dyDescent="0.25">
      <c r="A293" s="28">
        <v>290</v>
      </c>
      <c r="B293" s="30" t="s">
        <v>1253</v>
      </c>
      <c r="C293" s="30" t="s">
        <v>1254</v>
      </c>
      <c r="D293" s="30" t="s">
        <v>1255</v>
      </c>
      <c r="E293" s="30" t="s">
        <v>111</v>
      </c>
      <c r="F293" s="30" t="s">
        <v>234</v>
      </c>
      <c r="G293" s="30" t="s">
        <v>1256</v>
      </c>
      <c r="H293" s="30" t="s">
        <v>1257</v>
      </c>
      <c r="I293" s="32">
        <v>39083</v>
      </c>
      <c r="J293" s="32">
        <v>40512</v>
      </c>
      <c r="K293" s="32" t="s">
        <v>371</v>
      </c>
      <c r="L293" s="31">
        <v>2487123.7000000002</v>
      </c>
      <c r="M293" s="31">
        <v>2487123.7000000002</v>
      </c>
      <c r="N293" s="31">
        <v>2114055.14</v>
      </c>
    </row>
    <row r="294" spans="1:14" ht="135" x14ac:dyDescent="0.25">
      <c r="A294" s="28">
        <v>291</v>
      </c>
      <c r="B294" s="30" t="s">
        <v>1258</v>
      </c>
      <c r="C294" s="30" t="s">
        <v>1259</v>
      </c>
      <c r="D294" s="30" t="s">
        <v>1260</v>
      </c>
      <c r="E294" s="30" t="s">
        <v>140</v>
      </c>
      <c r="F294" s="30" t="s">
        <v>560</v>
      </c>
      <c r="G294" s="30" t="s">
        <v>1261</v>
      </c>
      <c r="H294" s="30" t="s">
        <v>1262</v>
      </c>
      <c r="I294" s="32">
        <v>39083</v>
      </c>
      <c r="J294" s="32">
        <v>41182</v>
      </c>
      <c r="K294" s="32" t="s">
        <v>371</v>
      </c>
      <c r="L294" s="31">
        <v>1546800</v>
      </c>
      <c r="M294" s="31">
        <v>1546800</v>
      </c>
      <c r="N294" s="31">
        <v>914780</v>
      </c>
    </row>
    <row r="295" spans="1:14" ht="123.75" x14ac:dyDescent="0.25">
      <c r="A295" s="28">
        <v>292</v>
      </c>
      <c r="B295" s="30" t="s">
        <v>1263</v>
      </c>
      <c r="C295" s="30" t="s">
        <v>1264</v>
      </c>
      <c r="D295" s="30" t="s">
        <v>59</v>
      </c>
      <c r="E295" s="30" t="s">
        <v>53</v>
      </c>
      <c r="F295" s="30" t="s">
        <v>60</v>
      </c>
      <c r="G295" s="30" t="s">
        <v>61</v>
      </c>
      <c r="H295" s="30" t="s">
        <v>805</v>
      </c>
      <c r="I295" s="32">
        <v>39083</v>
      </c>
      <c r="J295" s="32">
        <v>40482</v>
      </c>
      <c r="K295" s="32" t="s">
        <v>371</v>
      </c>
      <c r="L295" s="31">
        <v>2089096</v>
      </c>
      <c r="M295" s="31">
        <v>2089096</v>
      </c>
      <c r="N295" s="31">
        <v>1775731.6</v>
      </c>
    </row>
    <row r="296" spans="1:14" ht="123.75" x14ac:dyDescent="0.25">
      <c r="A296" s="28">
        <v>293</v>
      </c>
      <c r="B296" s="30" t="s">
        <v>1265</v>
      </c>
      <c r="C296" s="30" t="s">
        <v>1266</v>
      </c>
      <c r="D296" s="30" t="s">
        <v>1267</v>
      </c>
      <c r="E296" s="30" t="s">
        <v>10</v>
      </c>
      <c r="F296" s="30" t="s">
        <v>180</v>
      </c>
      <c r="G296" s="30" t="s">
        <v>1268</v>
      </c>
      <c r="H296" s="30" t="s">
        <v>1269</v>
      </c>
      <c r="I296" s="32">
        <v>39083</v>
      </c>
      <c r="J296" s="32">
        <v>40663</v>
      </c>
      <c r="K296" s="32" t="s">
        <v>371</v>
      </c>
      <c r="L296" s="31">
        <v>7572380</v>
      </c>
      <c r="M296" s="31">
        <v>7572380</v>
      </c>
      <c r="N296" s="31">
        <v>6436523</v>
      </c>
    </row>
    <row r="297" spans="1:14" ht="135" x14ac:dyDescent="0.25">
      <c r="A297" s="28">
        <v>294</v>
      </c>
      <c r="B297" s="30" t="s">
        <v>1270</v>
      </c>
      <c r="C297" s="30" t="s">
        <v>1271</v>
      </c>
      <c r="D297" s="30" t="s">
        <v>1272</v>
      </c>
      <c r="E297" s="30" t="s">
        <v>227</v>
      </c>
      <c r="F297" s="30" t="s">
        <v>228</v>
      </c>
      <c r="G297" s="30" t="s">
        <v>1273</v>
      </c>
      <c r="H297" s="30" t="s">
        <v>1274</v>
      </c>
      <c r="I297" s="32">
        <v>39083</v>
      </c>
      <c r="J297" s="32">
        <v>40512</v>
      </c>
      <c r="K297" s="32" t="s">
        <v>378</v>
      </c>
      <c r="L297" s="31">
        <v>9984025.9100000001</v>
      </c>
      <c r="M297" s="31">
        <v>9984025.9100000001</v>
      </c>
      <c r="N297" s="31">
        <v>8486422.0199999996</v>
      </c>
    </row>
    <row r="298" spans="1:14" ht="123.75" x14ac:dyDescent="0.25">
      <c r="A298" s="28">
        <v>295</v>
      </c>
      <c r="B298" s="30" t="s">
        <v>1275</v>
      </c>
      <c r="C298" s="30" t="s">
        <v>1276</v>
      </c>
      <c r="D298" s="30" t="s">
        <v>1277</v>
      </c>
      <c r="E298" s="30" t="s">
        <v>80</v>
      </c>
      <c r="F298" s="30" t="s">
        <v>99</v>
      </c>
      <c r="G298" s="30" t="s">
        <v>1278</v>
      </c>
      <c r="H298" s="30" t="s">
        <v>1279</v>
      </c>
      <c r="I298" s="32">
        <v>39083</v>
      </c>
      <c r="J298" s="32">
        <v>41547</v>
      </c>
      <c r="K298" s="32" t="s">
        <v>906</v>
      </c>
      <c r="L298" s="31">
        <v>21405718.890000001</v>
      </c>
      <c r="M298" s="31">
        <v>5004676.5199999996</v>
      </c>
      <c r="N298" s="31">
        <v>4253975.04</v>
      </c>
    </row>
    <row r="299" spans="1:14" ht="135" x14ac:dyDescent="0.25">
      <c r="A299" s="28">
        <v>296</v>
      </c>
      <c r="B299" s="30" t="s">
        <v>1280</v>
      </c>
      <c r="C299" s="30" t="s">
        <v>1281</v>
      </c>
      <c r="D299" s="30" t="s">
        <v>1282</v>
      </c>
      <c r="E299" s="30" t="s">
        <v>140</v>
      </c>
      <c r="F299" s="30" t="s">
        <v>560</v>
      </c>
      <c r="G299" s="30" t="s">
        <v>1283</v>
      </c>
      <c r="H299" s="30" t="s">
        <v>1284</v>
      </c>
      <c r="I299" s="32">
        <v>39083</v>
      </c>
      <c r="J299" s="32">
        <v>40390</v>
      </c>
      <c r="K299" s="32" t="s">
        <v>371</v>
      </c>
      <c r="L299" s="31">
        <v>2917329.9</v>
      </c>
      <c r="M299" s="31">
        <v>2431763.9</v>
      </c>
      <c r="N299" s="31">
        <v>2066999.31</v>
      </c>
    </row>
    <row r="300" spans="1:14" ht="135" x14ac:dyDescent="0.25">
      <c r="A300" s="28">
        <v>297</v>
      </c>
      <c r="B300" s="30" t="s">
        <v>1285</v>
      </c>
      <c r="C300" s="30" t="s">
        <v>1286</v>
      </c>
      <c r="D300" s="30" t="s">
        <v>1287</v>
      </c>
      <c r="E300" s="30" t="s">
        <v>80</v>
      </c>
      <c r="F300" s="30" t="s">
        <v>99</v>
      </c>
      <c r="G300" s="30" t="s">
        <v>1288</v>
      </c>
      <c r="H300" s="30" t="s">
        <v>1289</v>
      </c>
      <c r="I300" s="32">
        <v>39083</v>
      </c>
      <c r="J300" s="32">
        <v>40939</v>
      </c>
      <c r="K300" s="32" t="s">
        <v>378</v>
      </c>
      <c r="L300" s="31">
        <v>9554260</v>
      </c>
      <c r="M300" s="31">
        <v>9554260</v>
      </c>
      <c r="N300" s="31">
        <v>8121121</v>
      </c>
    </row>
    <row r="301" spans="1:14" ht="135" x14ac:dyDescent="0.25">
      <c r="A301" s="28">
        <v>298</v>
      </c>
      <c r="B301" s="30" t="s">
        <v>1290</v>
      </c>
      <c r="C301" s="30" t="s">
        <v>1291</v>
      </c>
      <c r="D301" s="30" t="s">
        <v>1292</v>
      </c>
      <c r="E301" s="30" t="s">
        <v>93</v>
      </c>
      <c r="F301" s="30" t="s">
        <v>325</v>
      </c>
      <c r="G301" s="30" t="s">
        <v>1293</v>
      </c>
      <c r="H301" s="30" t="s">
        <v>1294</v>
      </c>
      <c r="I301" s="32">
        <v>39083</v>
      </c>
      <c r="J301" s="32">
        <v>41182</v>
      </c>
      <c r="K301" s="32" t="s">
        <v>371</v>
      </c>
      <c r="L301" s="31">
        <v>2852013.53</v>
      </c>
      <c r="M301" s="31">
        <v>2849085.53</v>
      </c>
      <c r="N301" s="31">
        <v>2421722.7000000002</v>
      </c>
    </row>
    <row r="302" spans="1:14" ht="135" x14ac:dyDescent="0.25">
      <c r="A302" s="28">
        <v>299</v>
      </c>
      <c r="B302" s="30" t="s">
        <v>1295</v>
      </c>
      <c r="C302" s="30" t="s">
        <v>1296</v>
      </c>
      <c r="D302" s="30" t="s">
        <v>539</v>
      </c>
      <c r="E302" s="30" t="s">
        <v>10</v>
      </c>
      <c r="F302" s="30" t="s">
        <v>180</v>
      </c>
      <c r="G302" s="30" t="s">
        <v>181</v>
      </c>
      <c r="H302" s="30" t="s">
        <v>540</v>
      </c>
      <c r="I302" s="32">
        <v>39083</v>
      </c>
      <c r="J302" s="32">
        <v>41639</v>
      </c>
      <c r="K302" s="32" t="s">
        <v>371</v>
      </c>
      <c r="L302" s="31">
        <v>4621219</v>
      </c>
      <c r="M302" s="31">
        <v>4163349.87</v>
      </c>
      <c r="N302" s="31">
        <v>3538847.38</v>
      </c>
    </row>
    <row r="303" spans="1:14" ht="157.5" x14ac:dyDescent="0.25">
      <c r="A303" s="28">
        <v>300</v>
      </c>
      <c r="B303" s="30" t="s">
        <v>1297</v>
      </c>
      <c r="C303" s="30" t="s">
        <v>1298</v>
      </c>
      <c r="D303" s="30" t="s">
        <v>549</v>
      </c>
      <c r="E303" s="30" t="s">
        <v>80</v>
      </c>
      <c r="F303" s="30" t="s">
        <v>1299</v>
      </c>
      <c r="G303" s="30" t="s">
        <v>550</v>
      </c>
      <c r="H303" s="30" t="s">
        <v>551</v>
      </c>
      <c r="I303" s="32">
        <v>39083</v>
      </c>
      <c r="J303" s="32">
        <v>41060</v>
      </c>
      <c r="K303" s="32" t="s">
        <v>371</v>
      </c>
      <c r="L303" s="31">
        <v>9790036</v>
      </c>
      <c r="M303" s="31">
        <v>9790036</v>
      </c>
      <c r="N303" s="31">
        <v>8321530.5999999996</v>
      </c>
    </row>
    <row r="304" spans="1:14" ht="112.5" x14ac:dyDescent="0.25">
      <c r="A304" s="28">
        <v>301</v>
      </c>
      <c r="B304" s="30" t="s">
        <v>1300</v>
      </c>
      <c r="C304" s="30" t="s">
        <v>1301</v>
      </c>
      <c r="D304" s="30" t="s">
        <v>1302</v>
      </c>
      <c r="E304" s="30" t="s">
        <v>73</v>
      </c>
      <c r="F304" s="30" t="s">
        <v>74</v>
      </c>
      <c r="G304" s="30" t="s">
        <v>75</v>
      </c>
      <c r="H304" s="30" t="s">
        <v>1303</v>
      </c>
      <c r="I304" s="32">
        <v>39083</v>
      </c>
      <c r="J304" s="32">
        <v>40663</v>
      </c>
      <c r="K304" s="32" t="s">
        <v>371</v>
      </c>
      <c r="L304" s="31">
        <v>3995351.18</v>
      </c>
      <c r="M304" s="31">
        <v>3995351.18</v>
      </c>
      <c r="N304" s="31">
        <v>3396048.5</v>
      </c>
    </row>
    <row r="305" spans="1:14" ht="123.75" x14ac:dyDescent="0.25">
      <c r="A305" s="28">
        <v>302</v>
      </c>
      <c r="B305" s="30" t="s">
        <v>1304</v>
      </c>
      <c r="C305" s="30" t="s">
        <v>1305</v>
      </c>
      <c r="D305" s="30" t="s">
        <v>1306</v>
      </c>
      <c r="E305" s="30" t="s">
        <v>111</v>
      </c>
      <c r="F305" s="30" t="s">
        <v>234</v>
      </c>
      <c r="G305" s="30" t="s">
        <v>1307</v>
      </c>
      <c r="H305" s="30" t="s">
        <v>1308</v>
      </c>
      <c r="I305" s="32">
        <v>39083</v>
      </c>
      <c r="J305" s="32">
        <v>41029</v>
      </c>
      <c r="K305" s="32" t="s">
        <v>378</v>
      </c>
      <c r="L305" s="31">
        <v>1548971.25</v>
      </c>
      <c r="M305" s="31">
        <v>1548971.25</v>
      </c>
      <c r="N305" s="31">
        <v>1316625.56</v>
      </c>
    </row>
    <row r="306" spans="1:14" ht="135" x14ac:dyDescent="0.25">
      <c r="A306" s="28">
        <v>303</v>
      </c>
      <c r="B306" s="30" t="s">
        <v>1309</v>
      </c>
      <c r="C306" s="30" t="s">
        <v>1310</v>
      </c>
      <c r="D306" s="30" t="s">
        <v>1142</v>
      </c>
      <c r="E306" s="30" t="s">
        <v>111</v>
      </c>
      <c r="F306" s="30" t="s">
        <v>234</v>
      </c>
      <c r="G306" s="30" t="s">
        <v>1143</v>
      </c>
      <c r="H306" s="30" t="s">
        <v>1144</v>
      </c>
      <c r="I306" s="32">
        <v>39083</v>
      </c>
      <c r="J306" s="32">
        <v>40939</v>
      </c>
      <c r="K306" s="32" t="s">
        <v>371</v>
      </c>
      <c r="L306" s="31">
        <v>10044878.52</v>
      </c>
      <c r="M306" s="31">
        <v>9999738.5199999996</v>
      </c>
      <c r="N306" s="31">
        <v>8499777.7400000002</v>
      </c>
    </row>
    <row r="307" spans="1:14" ht="135" x14ac:dyDescent="0.25">
      <c r="A307" s="28">
        <v>304</v>
      </c>
      <c r="B307" s="30" t="s">
        <v>1311</v>
      </c>
      <c r="C307" s="30" t="s">
        <v>1312</v>
      </c>
      <c r="D307" s="30" t="s">
        <v>1117</v>
      </c>
      <c r="E307" s="30" t="s">
        <v>80</v>
      </c>
      <c r="F307" s="30" t="s">
        <v>99</v>
      </c>
      <c r="G307" s="30" t="s">
        <v>1118</v>
      </c>
      <c r="H307" s="30" t="s">
        <v>1119</v>
      </c>
      <c r="I307" s="32">
        <v>39083</v>
      </c>
      <c r="J307" s="32">
        <v>41029</v>
      </c>
      <c r="K307" s="32" t="s">
        <v>378</v>
      </c>
      <c r="L307" s="31">
        <v>9999780</v>
      </c>
      <c r="M307" s="31">
        <v>9999780</v>
      </c>
      <c r="N307" s="31">
        <v>8499813</v>
      </c>
    </row>
    <row r="308" spans="1:14" ht="135" x14ac:dyDescent="0.25">
      <c r="A308" s="28">
        <v>305</v>
      </c>
      <c r="B308" s="30" t="s">
        <v>1313</v>
      </c>
      <c r="C308" s="30" t="s">
        <v>1314</v>
      </c>
      <c r="D308" s="30" t="s">
        <v>1142</v>
      </c>
      <c r="E308" s="30" t="s">
        <v>111</v>
      </c>
      <c r="F308" s="30" t="s">
        <v>234</v>
      </c>
      <c r="G308" s="30" t="s">
        <v>1143</v>
      </c>
      <c r="H308" s="30" t="s">
        <v>1144</v>
      </c>
      <c r="I308" s="32">
        <v>39083</v>
      </c>
      <c r="J308" s="32">
        <v>40908</v>
      </c>
      <c r="K308" s="32" t="s">
        <v>371</v>
      </c>
      <c r="L308" s="31">
        <v>10052220</v>
      </c>
      <c r="M308" s="31">
        <v>10000000</v>
      </c>
      <c r="N308" s="31">
        <v>8500000</v>
      </c>
    </row>
    <row r="309" spans="1:14" ht="123.75" x14ac:dyDescent="0.25">
      <c r="A309" s="28">
        <v>306</v>
      </c>
      <c r="B309" s="30" t="s">
        <v>1315</v>
      </c>
      <c r="C309" s="30" t="s">
        <v>1316</v>
      </c>
      <c r="D309" s="30" t="s">
        <v>1142</v>
      </c>
      <c r="E309" s="30" t="s">
        <v>111</v>
      </c>
      <c r="F309" s="30" t="s">
        <v>234</v>
      </c>
      <c r="G309" s="30" t="s">
        <v>1143</v>
      </c>
      <c r="H309" s="30" t="s">
        <v>1144</v>
      </c>
      <c r="I309" s="32">
        <v>39083</v>
      </c>
      <c r="J309" s="32">
        <v>40939</v>
      </c>
      <c r="K309" s="32" t="s">
        <v>378</v>
      </c>
      <c r="L309" s="31">
        <v>9331186.5199999996</v>
      </c>
      <c r="M309" s="31">
        <v>9331186.5199999996</v>
      </c>
      <c r="N309" s="31">
        <v>7931508.54</v>
      </c>
    </row>
    <row r="310" spans="1:14" ht="146.25" x14ac:dyDescent="0.25">
      <c r="A310" s="28">
        <v>307</v>
      </c>
      <c r="B310" s="30" t="s">
        <v>1317</v>
      </c>
      <c r="C310" s="30" t="s">
        <v>1318</v>
      </c>
      <c r="D310" s="30" t="s">
        <v>1054</v>
      </c>
      <c r="E310" s="30" t="s">
        <v>80</v>
      </c>
      <c r="F310" s="30" t="s">
        <v>99</v>
      </c>
      <c r="G310" s="30" t="s">
        <v>1055</v>
      </c>
      <c r="H310" s="30" t="s">
        <v>1056</v>
      </c>
      <c r="I310" s="32">
        <v>39083</v>
      </c>
      <c r="J310" s="32">
        <v>41305</v>
      </c>
      <c r="K310" s="32" t="s">
        <v>378</v>
      </c>
      <c r="L310" s="31">
        <v>14920436.699999999</v>
      </c>
      <c r="M310" s="31">
        <v>10000000</v>
      </c>
      <c r="N310" s="31">
        <v>8500000</v>
      </c>
    </row>
    <row r="311" spans="1:14" ht="135" x14ac:dyDescent="0.25">
      <c r="A311" s="28">
        <v>308</v>
      </c>
      <c r="B311" s="30" t="s">
        <v>1319</v>
      </c>
      <c r="C311" s="30" t="s">
        <v>1320</v>
      </c>
      <c r="D311" s="30" t="s">
        <v>1176</v>
      </c>
      <c r="E311" s="30" t="s">
        <v>93</v>
      </c>
      <c r="F311" s="30" t="s">
        <v>99</v>
      </c>
      <c r="G311" s="30" t="s">
        <v>1321</v>
      </c>
      <c r="H311" s="30" t="s">
        <v>1322</v>
      </c>
      <c r="I311" s="32">
        <v>39083</v>
      </c>
      <c r="J311" s="32">
        <v>41274</v>
      </c>
      <c r="K311" s="32" t="s">
        <v>371</v>
      </c>
      <c r="L311" s="31">
        <v>11022480.01</v>
      </c>
      <c r="M311" s="31">
        <v>10000000</v>
      </c>
      <c r="N311" s="31">
        <v>8500000</v>
      </c>
    </row>
    <row r="312" spans="1:14" ht="135" x14ac:dyDescent="0.25">
      <c r="A312" s="28">
        <v>309</v>
      </c>
      <c r="B312" s="30" t="s">
        <v>1323</v>
      </c>
      <c r="C312" s="30" t="s">
        <v>1324</v>
      </c>
      <c r="D312" s="30" t="s">
        <v>1176</v>
      </c>
      <c r="E312" s="30" t="s">
        <v>93</v>
      </c>
      <c r="F312" s="30" t="s">
        <v>99</v>
      </c>
      <c r="G312" s="30" t="s">
        <v>1321</v>
      </c>
      <c r="H312" s="30" t="s">
        <v>1325</v>
      </c>
      <c r="I312" s="32">
        <v>39083</v>
      </c>
      <c r="J312" s="32">
        <v>40908</v>
      </c>
      <c r="K312" s="32" t="s">
        <v>371</v>
      </c>
      <c r="L312" s="31">
        <v>10382480.01</v>
      </c>
      <c r="M312" s="31">
        <v>10000000</v>
      </c>
      <c r="N312" s="31">
        <v>8500000</v>
      </c>
    </row>
    <row r="313" spans="1:14" ht="146.25" x14ac:dyDescent="0.25">
      <c r="A313" s="28">
        <v>310</v>
      </c>
      <c r="B313" s="30" t="s">
        <v>1326</v>
      </c>
      <c r="C313" s="30" t="s">
        <v>1327</v>
      </c>
      <c r="D313" s="30" t="s">
        <v>672</v>
      </c>
      <c r="E313" s="30" t="s">
        <v>227</v>
      </c>
      <c r="F313" s="30" t="s">
        <v>228</v>
      </c>
      <c r="G313" s="30" t="s">
        <v>673</v>
      </c>
      <c r="H313" s="30" t="s">
        <v>674</v>
      </c>
      <c r="I313" s="32">
        <v>39083</v>
      </c>
      <c r="J313" s="32">
        <v>41152</v>
      </c>
      <c r="K313" s="32" t="s">
        <v>906</v>
      </c>
      <c r="L313" s="31">
        <v>7839359.4100000001</v>
      </c>
      <c r="M313" s="31">
        <v>7815569.4100000001</v>
      </c>
      <c r="N313" s="31">
        <v>6643233.9900000002</v>
      </c>
    </row>
    <row r="314" spans="1:14" ht="135" x14ac:dyDescent="0.25">
      <c r="A314" s="28">
        <v>311</v>
      </c>
      <c r="B314" s="30" t="s">
        <v>1328</v>
      </c>
      <c r="C314" s="30" t="s">
        <v>1329</v>
      </c>
      <c r="D314" s="30" t="s">
        <v>1330</v>
      </c>
      <c r="E314" s="30" t="s">
        <v>227</v>
      </c>
      <c r="F314" s="30" t="s">
        <v>228</v>
      </c>
      <c r="G314" s="30" t="s">
        <v>1331</v>
      </c>
      <c r="H314" s="30" t="s">
        <v>1332</v>
      </c>
      <c r="I314" s="32">
        <v>39083</v>
      </c>
      <c r="J314" s="32">
        <v>41274</v>
      </c>
      <c r="K314" s="32" t="s">
        <v>371</v>
      </c>
      <c r="L314" s="31">
        <v>2199809.1800000002</v>
      </c>
      <c r="M314" s="31">
        <v>1091563.96</v>
      </c>
      <c r="N314" s="31">
        <v>927829.36</v>
      </c>
    </row>
    <row r="315" spans="1:14" ht="123.75" x14ac:dyDescent="0.25">
      <c r="A315" s="28">
        <v>312</v>
      </c>
      <c r="B315" s="30" t="s">
        <v>1333</v>
      </c>
      <c r="C315" s="30" t="s">
        <v>1334</v>
      </c>
      <c r="D315" s="30" t="s">
        <v>549</v>
      </c>
      <c r="E315" s="30" t="s">
        <v>80</v>
      </c>
      <c r="F315" s="30" t="s">
        <v>1299</v>
      </c>
      <c r="G315" s="30" t="s">
        <v>550</v>
      </c>
      <c r="H315" s="30" t="s">
        <v>551</v>
      </c>
      <c r="I315" s="32">
        <v>39083</v>
      </c>
      <c r="J315" s="32">
        <v>42308</v>
      </c>
      <c r="K315" s="32" t="s">
        <v>371</v>
      </c>
      <c r="L315" s="31">
        <v>3516310.5</v>
      </c>
      <c r="M315" s="31">
        <v>3075800</v>
      </c>
      <c r="N315" s="31">
        <v>2614430</v>
      </c>
    </row>
    <row r="316" spans="1:14" ht="135" x14ac:dyDescent="0.25">
      <c r="A316" s="28">
        <v>313</v>
      </c>
      <c r="B316" s="30" t="s">
        <v>1335</v>
      </c>
      <c r="C316" s="30" t="s">
        <v>1336</v>
      </c>
      <c r="D316" s="30" t="s">
        <v>1337</v>
      </c>
      <c r="E316" s="30" t="s">
        <v>239</v>
      </c>
      <c r="F316" s="30" t="s">
        <v>1338</v>
      </c>
      <c r="G316" s="30" t="s">
        <v>1339</v>
      </c>
      <c r="H316" s="30" t="s">
        <v>1340</v>
      </c>
      <c r="I316" s="32">
        <v>39083</v>
      </c>
      <c r="J316" s="32">
        <v>40816</v>
      </c>
      <c r="K316" s="32" t="s">
        <v>371</v>
      </c>
      <c r="L316" s="31">
        <v>1578948.2</v>
      </c>
      <c r="M316" s="31">
        <v>1578948.2</v>
      </c>
      <c r="N316" s="31">
        <v>1342105.97</v>
      </c>
    </row>
    <row r="317" spans="1:14" ht="135" x14ac:dyDescent="0.25">
      <c r="A317" s="28">
        <v>314</v>
      </c>
      <c r="B317" s="30" t="s">
        <v>1341</v>
      </c>
      <c r="C317" s="30" t="s">
        <v>1342</v>
      </c>
      <c r="D317" s="30" t="s">
        <v>1337</v>
      </c>
      <c r="E317" s="30" t="s">
        <v>239</v>
      </c>
      <c r="F317" s="30" t="s">
        <v>1338</v>
      </c>
      <c r="G317" s="30" t="s">
        <v>1339</v>
      </c>
      <c r="H317" s="30" t="s">
        <v>1340</v>
      </c>
      <c r="I317" s="32">
        <v>39083</v>
      </c>
      <c r="J317" s="32">
        <v>40816</v>
      </c>
      <c r="K317" s="32" t="s">
        <v>371</v>
      </c>
      <c r="L317" s="31">
        <v>3550626.5</v>
      </c>
      <c r="M317" s="31">
        <v>3550626.5</v>
      </c>
      <c r="N317" s="31">
        <v>3018032.52</v>
      </c>
    </row>
    <row r="318" spans="1:14" ht="123.75" x14ac:dyDescent="0.25">
      <c r="A318" s="28">
        <v>315</v>
      </c>
      <c r="B318" s="30" t="s">
        <v>1343</v>
      </c>
      <c r="C318" s="30" t="s">
        <v>1344</v>
      </c>
      <c r="D318" s="30" t="s">
        <v>1345</v>
      </c>
      <c r="E318" s="30" t="s">
        <v>239</v>
      </c>
      <c r="F318" s="30" t="s">
        <v>1049</v>
      </c>
      <c r="G318" s="30" t="s">
        <v>1050</v>
      </c>
      <c r="H318" s="30" t="s">
        <v>1173</v>
      </c>
      <c r="I318" s="32">
        <v>39083</v>
      </c>
      <c r="J318" s="32">
        <v>40543</v>
      </c>
      <c r="K318" s="32" t="s">
        <v>371</v>
      </c>
      <c r="L318" s="31">
        <v>2133000</v>
      </c>
      <c r="M318" s="31">
        <v>2132000</v>
      </c>
      <c r="N318" s="31">
        <v>1812200</v>
      </c>
    </row>
    <row r="319" spans="1:14" ht="135" x14ac:dyDescent="0.25">
      <c r="A319" s="28">
        <v>316</v>
      </c>
      <c r="B319" s="30" t="s">
        <v>1346</v>
      </c>
      <c r="C319" s="30" t="s">
        <v>1347</v>
      </c>
      <c r="D319" s="30" t="s">
        <v>1135</v>
      </c>
      <c r="E319" s="30" t="s">
        <v>80</v>
      </c>
      <c r="F319" s="30" t="s">
        <v>99</v>
      </c>
      <c r="G319" s="30" t="s">
        <v>1136</v>
      </c>
      <c r="H319" s="30" t="s">
        <v>1137</v>
      </c>
      <c r="I319" s="32">
        <v>39083</v>
      </c>
      <c r="J319" s="32">
        <v>41608</v>
      </c>
      <c r="K319" s="32" t="s">
        <v>378</v>
      </c>
      <c r="L319" s="31">
        <v>9396860.9600000009</v>
      </c>
      <c r="M319" s="31">
        <v>9396860.9600000009</v>
      </c>
      <c r="N319" s="31">
        <v>7987331.8099999996</v>
      </c>
    </row>
    <row r="320" spans="1:14" ht="135" x14ac:dyDescent="0.25">
      <c r="A320" s="28">
        <v>317</v>
      </c>
      <c r="B320" s="30" t="s">
        <v>1348</v>
      </c>
      <c r="C320" s="30" t="s">
        <v>1349</v>
      </c>
      <c r="D320" s="30" t="s">
        <v>559</v>
      </c>
      <c r="E320" s="30" t="s">
        <v>140</v>
      </c>
      <c r="F320" s="30" t="s">
        <v>560</v>
      </c>
      <c r="G320" s="30" t="s">
        <v>561</v>
      </c>
      <c r="H320" s="30" t="s">
        <v>562</v>
      </c>
      <c r="I320" s="32">
        <v>39083</v>
      </c>
      <c r="J320" s="32">
        <v>40602</v>
      </c>
      <c r="K320" s="32" t="s">
        <v>371</v>
      </c>
      <c r="L320" s="31">
        <v>7691386.9699999997</v>
      </c>
      <c r="M320" s="31">
        <v>7579948.9699999997</v>
      </c>
      <c r="N320" s="31">
        <v>6442956.6200000001</v>
      </c>
    </row>
    <row r="321" spans="1:14" ht="112.5" x14ac:dyDescent="0.25">
      <c r="A321" s="28">
        <v>318</v>
      </c>
      <c r="B321" s="30" t="s">
        <v>1350</v>
      </c>
      <c r="C321" s="30" t="s">
        <v>1351</v>
      </c>
      <c r="D321" s="30" t="s">
        <v>559</v>
      </c>
      <c r="E321" s="30" t="s">
        <v>140</v>
      </c>
      <c r="F321" s="30" t="s">
        <v>560</v>
      </c>
      <c r="G321" s="30" t="s">
        <v>561</v>
      </c>
      <c r="H321" s="30" t="s">
        <v>562</v>
      </c>
      <c r="I321" s="32">
        <v>39083</v>
      </c>
      <c r="J321" s="32">
        <v>40602</v>
      </c>
      <c r="K321" s="32" t="s">
        <v>371</v>
      </c>
      <c r="L321" s="31">
        <v>6696994</v>
      </c>
      <c r="M321" s="31">
        <v>6696994</v>
      </c>
      <c r="N321" s="31">
        <v>5692444.9000000004</v>
      </c>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30"/>
  <sheetViews>
    <sheetView view="pageBreakPreview" zoomScale="85" zoomScaleNormal="100" zoomScaleSheetLayoutView="85" workbookViewId="0">
      <selection activeCell="C2" sqref="C2:E2"/>
    </sheetView>
  </sheetViews>
  <sheetFormatPr defaultColWidth="9.140625" defaultRowHeight="12.75" x14ac:dyDescent="0.2"/>
  <cols>
    <col min="1" max="1" width="5.85546875" style="52" customWidth="1"/>
    <col min="2" max="2" width="110" style="1" customWidth="1"/>
    <col min="3" max="4" width="23.28515625" style="1" customWidth="1"/>
    <col min="5" max="5" width="110.7109375" style="1" customWidth="1"/>
    <col min="6" max="16384" width="9.140625" style="1"/>
  </cols>
  <sheetData>
    <row r="1" spans="1:5" ht="30" customHeight="1" thickBot="1" x14ac:dyDescent="0.25">
      <c r="A1" s="449" t="s">
        <v>1956</v>
      </c>
      <c r="B1" s="450"/>
      <c r="C1" s="450"/>
      <c r="D1" s="450"/>
      <c r="E1" s="451"/>
    </row>
    <row r="2" spans="1:5" ht="60" customHeight="1" x14ac:dyDescent="0.2">
      <c r="A2" s="452">
        <v>1</v>
      </c>
      <c r="B2" s="57" t="s">
        <v>1554</v>
      </c>
      <c r="C2" s="425" t="s">
        <v>2426</v>
      </c>
      <c r="D2" s="426"/>
      <c r="E2" s="427"/>
    </row>
    <row r="3" spans="1:5" ht="40.5" customHeight="1" thickBot="1" x14ac:dyDescent="0.25">
      <c r="A3" s="453"/>
      <c r="B3" s="58" t="s">
        <v>1555</v>
      </c>
      <c r="C3" s="454" t="s">
        <v>2007</v>
      </c>
      <c r="D3" s="455"/>
      <c r="E3" s="456"/>
    </row>
    <row r="4" spans="1:5" ht="15" customHeight="1" thickBot="1" x14ac:dyDescent="0.25">
      <c r="A4" s="457"/>
      <c r="B4" s="457"/>
      <c r="C4" s="457"/>
      <c r="D4" s="457"/>
      <c r="E4" s="457"/>
    </row>
    <row r="5" spans="1:5" ht="24.95" customHeight="1" thickBot="1" x14ac:dyDescent="0.25">
      <c r="A5" s="84">
        <v>2</v>
      </c>
      <c r="B5" s="446" t="s">
        <v>1557</v>
      </c>
      <c r="C5" s="447"/>
      <c r="D5" s="447"/>
      <c r="E5" s="448"/>
    </row>
    <row r="6" spans="1:5" ht="60.75" customHeight="1" x14ac:dyDescent="0.2">
      <c r="A6" s="59" t="s">
        <v>13</v>
      </c>
      <c r="B6" s="60" t="s">
        <v>1558</v>
      </c>
      <c r="C6" s="60" t="s">
        <v>1559</v>
      </c>
      <c r="D6" s="60" t="s">
        <v>1560</v>
      </c>
      <c r="E6" s="61" t="s">
        <v>1561</v>
      </c>
    </row>
    <row r="7" spans="1:5" ht="134.25" customHeight="1" x14ac:dyDescent="0.2">
      <c r="A7" s="62">
        <v>1</v>
      </c>
      <c r="B7" s="82" t="s">
        <v>1661</v>
      </c>
      <c r="C7" s="82" t="s">
        <v>1662</v>
      </c>
      <c r="D7" s="80" t="s">
        <v>1676</v>
      </c>
      <c r="E7" s="82" t="s">
        <v>1663</v>
      </c>
    </row>
    <row r="8" spans="1:5" ht="156" customHeight="1" x14ac:dyDescent="0.2">
      <c r="A8" s="62">
        <f t="shared" ref="A8" si="0">A7+1</f>
        <v>2</v>
      </c>
      <c r="B8" s="82" t="s">
        <v>1708</v>
      </c>
      <c r="C8" s="82" t="s">
        <v>1656</v>
      </c>
      <c r="D8" s="80" t="s">
        <v>1706</v>
      </c>
      <c r="E8" s="82" t="s">
        <v>1957</v>
      </c>
    </row>
    <row r="9" spans="1:5" ht="113.25" customHeight="1" x14ac:dyDescent="0.2">
      <c r="A9" s="460">
        <v>3</v>
      </c>
      <c r="B9" s="441" t="s">
        <v>1664</v>
      </c>
      <c r="C9" s="63" t="s">
        <v>1665</v>
      </c>
      <c r="D9" s="439" t="s">
        <v>1670</v>
      </c>
      <c r="E9" s="441" t="s">
        <v>1958</v>
      </c>
    </row>
    <row r="10" spans="1:5" ht="104.25" customHeight="1" x14ac:dyDescent="0.2">
      <c r="A10" s="461"/>
      <c r="B10" s="441"/>
      <c r="C10" s="443"/>
      <c r="D10" s="440"/>
      <c r="E10" s="442"/>
    </row>
    <row r="11" spans="1:5" ht="104.25" customHeight="1" x14ac:dyDescent="0.2">
      <c r="A11" s="461"/>
      <c r="B11" s="65" t="s">
        <v>1667</v>
      </c>
      <c r="C11" s="444"/>
      <c r="D11" s="80" t="s">
        <v>1959</v>
      </c>
      <c r="E11" s="83" t="s">
        <v>1668</v>
      </c>
    </row>
    <row r="12" spans="1:5" ht="88.5" customHeight="1" x14ac:dyDescent="0.2">
      <c r="A12" s="462"/>
      <c r="B12" s="64" t="s">
        <v>1960</v>
      </c>
      <c r="C12" s="445"/>
      <c r="D12" s="80" t="s">
        <v>1961</v>
      </c>
      <c r="E12" s="105" t="s">
        <v>1962</v>
      </c>
    </row>
    <row r="13" spans="1:5" ht="124.5" customHeight="1" x14ac:dyDescent="0.2">
      <c r="A13" s="62">
        <v>4</v>
      </c>
      <c r="B13" s="64" t="s">
        <v>1669</v>
      </c>
      <c r="C13" s="82" t="s">
        <v>1710</v>
      </c>
      <c r="D13" s="80" t="s">
        <v>1673</v>
      </c>
      <c r="E13" s="82" t="s">
        <v>1671</v>
      </c>
    </row>
    <row r="14" spans="1:5" ht="168.75" customHeight="1" x14ac:dyDescent="0.2">
      <c r="A14" s="62">
        <v>5</v>
      </c>
      <c r="B14" s="64" t="s">
        <v>1672</v>
      </c>
      <c r="C14" s="82" t="s">
        <v>1711</v>
      </c>
      <c r="D14" s="80" t="s">
        <v>1680</v>
      </c>
      <c r="E14" s="82" t="s">
        <v>1674</v>
      </c>
    </row>
    <row r="15" spans="1:5" ht="23.25" customHeight="1" thickBot="1" x14ac:dyDescent="0.25">
      <c r="A15" s="72"/>
      <c r="B15" s="66"/>
    </row>
    <row r="16" spans="1:5" ht="62.25" customHeight="1" thickBot="1" x14ac:dyDescent="0.25">
      <c r="A16" s="84"/>
      <c r="B16" s="446" t="s">
        <v>1566</v>
      </c>
      <c r="C16" s="447"/>
      <c r="D16" s="447"/>
      <c r="E16" s="448"/>
    </row>
    <row r="17" spans="1:5" ht="30" customHeight="1" x14ac:dyDescent="0.2">
      <c r="A17" s="59" t="s">
        <v>13</v>
      </c>
      <c r="B17" s="458" t="s">
        <v>1559</v>
      </c>
      <c r="C17" s="459"/>
      <c r="D17" s="60" t="s">
        <v>1560</v>
      </c>
      <c r="E17" s="61" t="s">
        <v>1567</v>
      </c>
    </row>
    <row r="18" spans="1:5" ht="58.5" customHeight="1" x14ac:dyDescent="0.2">
      <c r="A18" s="67">
        <v>1</v>
      </c>
      <c r="B18" s="417" t="s">
        <v>1675</v>
      </c>
      <c r="C18" s="418"/>
      <c r="D18" s="68" t="s">
        <v>1705</v>
      </c>
      <c r="E18" s="47" t="s">
        <v>1677</v>
      </c>
    </row>
    <row r="19" spans="1:5" ht="129" customHeight="1" x14ac:dyDescent="0.2">
      <c r="A19" s="67">
        <v>2</v>
      </c>
      <c r="B19" s="417" t="s">
        <v>1678</v>
      </c>
      <c r="C19" s="418"/>
      <c r="D19" s="79" t="s">
        <v>1666</v>
      </c>
      <c r="E19" s="47" t="s">
        <v>1709</v>
      </c>
    </row>
    <row r="20" spans="1:5" ht="49.5" customHeight="1" x14ac:dyDescent="0.2">
      <c r="A20" s="67">
        <v>3</v>
      </c>
      <c r="B20" s="417" t="s">
        <v>1679</v>
      </c>
      <c r="C20" s="418"/>
      <c r="D20" s="79" t="s">
        <v>1707</v>
      </c>
      <c r="E20" s="53" t="s">
        <v>1681</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52" customFormat="1" ht="30" customHeight="1" x14ac:dyDescent="0.2">
      <c r="B29" s="1"/>
      <c r="C29" s="1"/>
      <c r="D29" s="1"/>
      <c r="E29" s="1"/>
    </row>
    <row r="30" spans="1:5" s="52" customFormat="1" ht="30" customHeight="1" x14ac:dyDescent="0.2">
      <c r="B30" s="1"/>
      <c r="C30" s="1"/>
      <c r="D30" s="1"/>
      <c r="E30" s="1"/>
    </row>
  </sheetData>
  <mergeCells count="16">
    <mergeCell ref="B17:C17"/>
    <mergeCell ref="B18:C18"/>
    <mergeCell ref="B19:C19"/>
    <mergeCell ref="B20:C20"/>
    <mergeCell ref="A9:A12"/>
    <mergeCell ref="B9:B10"/>
    <mergeCell ref="D9:D10"/>
    <mergeCell ref="E9:E10"/>
    <mergeCell ref="C10:C12"/>
    <mergeCell ref="B16:E16"/>
    <mergeCell ref="A1:E1"/>
    <mergeCell ref="A2:A3"/>
    <mergeCell ref="C2:E2"/>
    <mergeCell ref="C3:E3"/>
    <mergeCell ref="A4:E4"/>
    <mergeCell ref="B5:E5"/>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9"/>
  <sheetViews>
    <sheetView view="pageBreakPreview" zoomScale="85" zoomScaleNormal="100" zoomScaleSheetLayoutView="85" workbookViewId="0">
      <selection activeCell="C2" sqref="C2:E2"/>
    </sheetView>
  </sheetViews>
  <sheetFormatPr defaultRowHeight="12.75" x14ac:dyDescent="0.2"/>
  <cols>
    <col min="1" max="1" width="5.85546875" style="52" customWidth="1"/>
    <col min="2" max="2" width="110" style="1" customWidth="1"/>
    <col min="3" max="4" width="23.28515625" style="1" customWidth="1"/>
    <col min="5" max="5" width="110.7109375" style="1" customWidth="1"/>
    <col min="6" max="16384" width="9.140625" style="1"/>
  </cols>
  <sheetData>
    <row r="1" spans="1:5" ht="30" customHeight="1" thickBot="1" x14ac:dyDescent="0.25">
      <c r="A1" s="449" t="s">
        <v>2359</v>
      </c>
      <c r="B1" s="450"/>
      <c r="C1" s="450"/>
      <c r="D1" s="450"/>
      <c r="E1" s="451"/>
    </row>
    <row r="2" spans="1:5" ht="60" customHeight="1" x14ac:dyDescent="0.2">
      <c r="A2" s="452">
        <v>1</v>
      </c>
      <c r="B2" s="57" t="s">
        <v>1554</v>
      </c>
      <c r="C2" s="425" t="s">
        <v>2324</v>
      </c>
      <c r="D2" s="426"/>
      <c r="E2" s="427"/>
    </row>
    <row r="3" spans="1:5" ht="40.5" customHeight="1" thickBot="1" x14ac:dyDescent="0.25">
      <c r="A3" s="453"/>
      <c r="B3" s="58" t="s">
        <v>1555</v>
      </c>
      <c r="C3" s="428" t="s">
        <v>1556</v>
      </c>
      <c r="D3" s="429"/>
      <c r="E3" s="430"/>
    </row>
    <row r="4" spans="1:5" ht="15" customHeight="1" thickBot="1" x14ac:dyDescent="0.25">
      <c r="A4" s="457"/>
      <c r="B4" s="457"/>
      <c r="C4" s="457"/>
      <c r="D4" s="457"/>
      <c r="E4" s="457"/>
    </row>
    <row r="5" spans="1:5" ht="24.95" customHeight="1" thickBot="1" x14ac:dyDescent="0.25">
      <c r="A5" s="282">
        <v>2</v>
      </c>
      <c r="B5" s="446" t="s">
        <v>1557</v>
      </c>
      <c r="C5" s="447"/>
      <c r="D5" s="447"/>
      <c r="E5" s="448"/>
    </row>
    <row r="6" spans="1:5" ht="60.75" customHeight="1" x14ac:dyDescent="0.2">
      <c r="A6" s="59" t="s">
        <v>13</v>
      </c>
      <c r="B6" s="60" t="s">
        <v>1558</v>
      </c>
      <c r="C6" s="60" t="s">
        <v>1559</v>
      </c>
      <c r="D6" s="60" t="s">
        <v>1560</v>
      </c>
      <c r="E6" s="61" t="s">
        <v>1561</v>
      </c>
    </row>
    <row r="7" spans="1:5" ht="134.25" customHeight="1" x14ac:dyDescent="0.2">
      <c r="A7" s="62">
        <v>1</v>
      </c>
      <c r="B7" s="280" t="s">
        <v>1661</v>
      </c>
      <c r="C7" s="280" t="s">
        <v>1662</v>
      </c>
      <c r="D7" s="279" t="s">
        <v>1676</v>
      </c>
      <c r="E7" s="280" t="s">
        <v>1663</v>
      </c>
    </row>
    <row r="8" spans="1:5" ht="156" customHeight="1" x14ac:dyDescent="0.2">
      <c r="A8" s="62">
        <f t="shared" ref="A8" si="0">A7+1</f>
        <v>2</v>
      </c>
      <c r="B8" s="280" t="s">
        <v>1708</v>
      </c>
      <c r="C8" s="280" t="s">
        <v>1656</v>
      </c>
      <c r="D8" s="279" t="s">
        <v>1706</v>
      </c>
      <c r="E8" s="280" t="s">
        <v>2360</v>
      </c>
    </row>
    <row r="9" spans="1:5" ht="113.25" customHeight="1" x14ac:dyDescent="0.2">
      <c r="A9" s="460">
        <v>3</v>
      </c>
      <c r="B9" s="441" t="s">
        <v>1664</v>
      </c>
      <c r="C9" s="283" t="s">
        <v>1665</v>
      </c>
      <c r="D9" s="439" t="s">
        <v>1670</v>
      </c>
      <c r="E9" s="441" t="s">
        <v>2361</v>
      </c>
    </row>
    <row r="10" spans="1:5" ht="104.25" customHeight="1" x14ac:dyDescent="0.2">
      <c r="A10" s="461"/>
      <c r="B10" s="441"/>
      <c r="C10" s="443"/>
      <c r="D10" s="440"/>
      <c r="E10" s="442"/>
    </row>
    <row r="11" spans="1:5" ht="104.25" customHeight="1" x14ac:dyDescent="0.2">
      <c r="A11" s="461"/>
      <c r="B11" s="65" t="s">
        <v>1667</v>
      </c>
      <c r="C11" s="444"/>
      <c r="D11" s="279" t="s">
        <v>2362</v>
      </c>
      <c r="E11" s="281" t="s">
        <v>1668</v>
      </c>
    </row>
    <row r="12" spans="1:5" ht="124.5" customHeight="1" x14ac:dyDescent="0.2">
      <c r="A12" s="62">
        <v>4</v>
      </c>
      <c r="B12" s="64" t="s">
        <v>1669</v>
      </c>
      <c r="C12" s="280" t="s">
        <v>1710</v>
      </c>
      <c r="D12" s="279" t="s">
        <v>1673</v>
      </c>
      <c r="E12" s="280" t="s">
        <v>1671</v>
      </c>
    </row>
    <row r="13" spans="1:5" ht="168.75" customHeight="1" x14ac:dyDescent="0.2">
      <c r="A13" s="62">
        <v>5</v>
      </c>
      <c r="B13" s="64" t="s">
        <v>1672</v>
      </c>
      <c r="C13" s="280" t="s">
        <v>1711</v>
      </c>
      <c r="D13" s="279" t="s">
        <v>1680</v>
      </c>
      <c r="E13" s="280" t="s">
        <v>1674</v>
      </c>
    </row>
    <row r="14" spans="1:5" ht="23.25" customHeight="1" thickBot="1" x14ac:dyDescent="0.25">
      <c r="A14" s="72"/>
      <c r="B14" s="66"/>
    </row>
    <row r="15" spans="1:5" ht="62.25" customHeight="1" thickBot="1" x14ac:dyDescent="0.25">
      <c r="A15" s="282"/>
      <c r="B15" s="446" t="s">
        <v>1566</v>
      </c>
      <c r="C15" s="447"/>
      <c r="D15" s="447"/>
      <c r="E15" s="448"/>
    </row>
    <row r="16" spans="1:5" ht="30" customHeight="1" x14ac:dyDescent="0.2">
      <c r="A16" s="59" t="s">
        <v>13</v>
      </c>
      <c r="B16" s="458" t="s">
        <v>1559</v>
      </c>
      <c r="C16" s="459"/>
      <c r="D16" s="60" t="s">
        <v>1560</v>
      </c>
      <c r="E16" s="61" t="s">
        <v>1567</v>
      </c>
    </row>
    <row r="17" spans="1:5" ht="58.5" customHeight="1" x14ac:dyDescent="0.2">
      <c r="A17" s="67">
        <v>1</v>
      </c>
      <c r="B17" s="417" t="s">
        <v>1675</v>
      </c>
      <c r="C17" s="418"/>
      <c r="D17" s="68" t="s">
        <v>1705</v>
      </c>
      <c r="E17" s="47" t="s">
        <v>1677</v>
      </c>
    </row>
    <row r="18" spans="1:5" ht="129" customHeight="1" x14ac:dyDescent="0.2">
      <c r="A18" s="67">
        <v>2</v>
      </c>
      <c r="B18" s="417" t="s">
        <v>1678</v>
      </c>
      <c r="C18" s="418"/>
      <c r="D18" s="278" t="s">
        <v>1666</v>
      </c>
      <c r="E18" s="47" t="s">
        <v>1709</v>
      </c>
    </row>
    <row r="19" spans="1:5" ht="49.5" customHeight="1" x14ac:dyDescent="0.2">
      <c r="A19" s="67">
        <v>3</v>
      </c>
      <c r="B19" s="417" t="s">
        <v>1679</v>
      </c>
      <c r="C19" s="418"/>
      <c r="D19" s="278" t="s">
        <v>1707</v>
      </c>
      <c r="E19" s="53" t="s">
        <v>1681</v>
      </c>
    </row>
    <row r="20" spans="1:5" ht="30" customHeight="1" x14ac:dyDescent="0.2"/>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s="52" customFormat="1" ht="30" customHeight="1" x14ac:dyDescent="0.2">
      <c r="B28" s="1"/>
      <c r="C28" s="1"/>
      <c r="D28" s="1"/>
      <c r="E28" s="1"/>
    </row>
    <row r="29" spans="1:5" s="52" customFormat="1" ht="30" customHeight="1" x14ac:dyDescent="0.2">
      <c r="B29" s="1"/>
      <c r="C29" s="1"/>
      <c r="D29" s="1"/>
      <c r="E29" s="1"/>
    </row>
  </sheetData>
  <mergeCells count="16">
    <mergeCell ref="D9:D10"/>
    <mergeCell ref="E9:E10"/>
    <mergeCell ref="C10:C11"/>
    <mergeCell ref="B15:E15"/>
    <mergeCell ref="A1:E1"/>
    <mergeCell ref="A2:A3"/>
    <mergeCell ref="C2:E2"/>
    <mergeCell ref="C3:E3"/>
    <mergeCell ref="A4:E4"/>
    <mergeCell ref="B5:E5"/>
    <mergeCell ref="B16:C16"/>
    <mergeCell ref="B17:C17"/>
    <mergeCell ref="B18:C18"/>
    <mergeCell ref="B19:C19"/>
    <mergeCell ref="A9:A11"/>
    <mergeCell ref="B9:B10"/>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0"/>
  <sheetViews>
    <sheetView view="pageBreakPreview" topLeftCell="C1" zoomScaleNormal="100" zoomScaleSheetLayoutView="100" workbookViewId="0">
      <selection activeCell="C2" sqref="C2:E2"/>
    </sheetView>
  </sheetViews>
  <sheetFormatPr defaultRowHeight="12.75" x14ac:dyDescent="0.2"/>
  <cols>
    <col min="1" max="1" width="5.85546875" style="52" customWidth="1"/>
    <col min="2" max="2" width="110" style="1" customWidth="1"/>
    <col min="3" max="4" width="23.28515625" style="1" customWidth="1"/>
    <col min="5" max="5" width="110.7109375" style="1" customWidth="1"/>
    <col min="6" max="16384" width="9.140625" style="1"/>
  </cols>
  <sheetData>
    <row r="1" spans="1:5" ht="30" customHeight="1" thickBot="1" x14ac:dyDescent="0.25">
      <c r="A1" s="449" t="s">
        <v>2363</v>
      </c>
      <c r="B1" s="450"/>
      <c r="C1" s="450"/>
      <c r="D1" s="450"/>
      <c r="E1" s="451"/>
    </row>
    <row r="2" spans="1:5" ht="60" customHeight="1" x14ac:dyDescent="0.2">
      <c r="A2" s="452">
        <v>1</v>
      </c>
      <c r="B2" s="57" t="s">
        <v>1554</v>
      </c>
      <c r="C2" s="425" t="s">
        <v>2324</v>
      </c>
      <c r="D2" s="426"/>
      <c r="E2" s="427"/>
    </row>
    <row r="3" spans="1:5" ht="40.5" customHeight="1" thickBot="1" x14ac:dyDescent="0.25">
      <c r="A3" s="453"/>
      <c r="B3" s="58" t="s">
        <v>1555</v>
      </c>
      <c r="C3" s="428" t="s">
        <v>1556</v>
      </c>
      <c r="D3" s="429"/>
      <c r="E3" s="430"/>
    </row>
    <row r="4" spans="1:5" ht="15" customHeight="1" thickBot="1" x14ac:dyDescent="0.25">
      <c r="A4" s="457"/>
      <c r="B4" s="457"/>
      <c r="C4" s="457"/>
      <c r="D4" s="457"/>
      <c r="E4" s="457"/>
    </row>
    <row r="5" spans="1:5" ht="24.95" customHeight="1" thickBot="1" x14ac:dyDescent="0.25">
      <c r="A5" s="69">
        <v>2</v>
      </c>
      <c r="B5" s="446" t="s">
        <v>1557</v>
      </c>
      <c r="C5" s="447"/>
      <c r="D5" s="447"/>
      <c r="E5" s="448"/>
    </row>
    <row r="6" spans="1:5" ht="60.75" customHeight="1" x14ac:dyDescent="0.2">
      <c r="A6" s="59" t="s">
        <v>13</v>
      </c>
      <c r="B6" s="60" t="s">
        <v>1558</v>
      </c>
      <c r="C6" s="60" t="s">
        <v>1559</v>
      </c>
      <c r="D6" s="60" t="s">
        <v>1560</v>
      </c>
      <c r="E6" s="61" t="s">
        <v>1561</v>
      </c>
    </row>
    <row r="7" spans="1:5" ht="83.25" customHeight="1" x14ac:dyDescent="0.2">
      <c r="A7" s="62">
        <v>1</v>
      </c>
      <c r="B7" s="280" t="s">
        <v>1638</v>
      </c>
      <c r="C7" s="280" t="s">
        <v>1639</v>
      </c>
      <c r="D7" s="279" t="s">
        <v>2364</v>
      </c>
      <c r="E7" s="70" t="s">
        <v>1682</v>
      </c>
    </row>
    <row r="8" spans="1:5" ht="53.25" customHeight="1" x14ac:dyDescent="0.2">
      <c r="A8" s="62">
        <v>2</v>
      </c>
      <c r="B8" s="280" t="s">
        <v>1640</v>
      </c>
      <c r="C8" s="280" t="s">
        <v>1641</v>
      </c>
      <c r="D8" s="279" t="s">
        <v>2365</v>
      </c>
      <c r="E8" s="70" t="s">
        <v>1642</v>
      </c>
    </row>
    <row r="9" spans="1:5" ht="58.5" customHeight="1" x14ac:dyDescent="0.2">
      <c r="A9" s="62">
        <v>3</v>
      </c>
      <c r="B9" s="280" t="s">
        <v>1640</v>
      </c>
      <c r="C9" s="280" t="s">
        <v>1643</v>
      </c>
      <c r="D9" s="279" t="s">
        <v>2366</v>
      </c>
      <c r="E9" s="70" t="s">
        <v>1644</v>
      </c>
    </row>
    <row r="10" spans="1:5" ht="57.75" customHeight="1" x14ac:dyDescent="0.2">
      <c r="A10" s="62">
        <v>4</v>
      </c>
      <c r="B10" s="280" t="s">
        <v>1640</v>
      </c>
      <c r="C10" s="280" t="s">
        <v>1645</v>
      </c>
      <c r="D10" s="279" t="s">
        <v>2367</v>
      </c>
      <c r="E10" s="70" t="s">
        <v>1646</v>
      </c>
    </row>
    <row r="11" spans="1:5" ht="54.75" customHeight="1" x14ac:dyDescent="0.2">
      <c r="A11" s="62">
        <v>5</v>
      </c>
      <c r="B11" s="280" t="s">
        <v>1640</v>
      </c>
      <c r="C11" s="280" t="s">
        <v>1647</v>
      </c>
      <c r="D11" s="279" t="s">
        <v>2368</v>
      </c>
      <c r="E11" s="70" t="s">
        <v>1648</v>
      </c>
    </row>
    <row r="12" spans="1:5" ht="141" customHeight="1" x14ac:dyDescent="0.2">
      <c r="A12" s="62">
        <v>6</v>
      </c>
      <c r="B12" s="280" t="s">
        <v>2369</v>
      </c>
      <c r="C12" s="280" t="s">
        <v>1683</v>
      </c>
      <c r="D12" s="279" t="s">
        <v>2370</v>
      </c>
      <c r="E12" s="70" t="s">
        <v>2371</v>
      </c>
    </row>
    <row r="13" spans="1:5" ht="72.75" customHeight="1" x14ac:dyDescent="0.2">
      <c r="A13" s="62">
        <v>7</v>
      </c>
      <c r="B13" s="280" t="s">
        <v>1684</v>
      </c>
      <c r="C13" s="280" t="s">
        <v>1685</v>
      </c>
      <c r="D13" s="279" t="s">
        <v>2372</v>
      </c>
      <c r="E13" s="70" t="s">
        <v>1686</v>
      </c>
    </row>
    <row r="14" spans="1:5" ht="72.75" customHeight="1" x14ac:dyDescent="0.2">
      <c r="A14" s="62">
        <v>8</v>
      </c>
      <c r="B14" s="280" t="s">
        <v>1684</v>
      </c>
      <c r="C14" s="280" t="s">
        <v>1685</v>
      </c>
      <c r="D14" s="279" t="s">
        <v>2373</v>
      </c>
      <c r="E14" s="70" t="s">
        <v>1687</v>
      </c>
    </row>
    <row r="15" spans="1:5" ht="72.75" customHeight="1" x14ac:dyDescent="0.2">
      <c r="A15" s="62">
        <v>9</v>
      </c>
      <c r="B15" s="280" t="s">
        <v>1688</v>
      </c>
      <c r="C15" s="280" t="s">
        <v>1658</v>
      </c>
      <c r="D15" s="50" t="s">
        <v>2374</v>
      </c>
      <c r="E15" s="56" t="s">
        <v>1659</v>
      </c>
    </row>
    <row r="16" spans="1:5" ht="95.25" customHeight="1" x14ac:dyDescent="0.2">
      <c r="A16" s="62">
        <v>10</v>
      </c>
      <c r="B16" s="280" t="s">
        <v>1660</v>
      </c>
      <c r="C16" s="280" t="s">
        <v>1689</v>
      </c>
      <c r="D16" s="279" t="s">
        <v>2375</v>
      </c>
      <c r="E16" s="70" t="s">
        <v>1690</v>
      </c>
    </row>
    <row r="17" spans="1:5" ht="104.25" customHeight="1" x14ac:dyDescent="0.2">
      <c r="A17" s="62">
        <v>11</v>
      </c>
      <c r="B17" s="280" t="s">
        <v>1657</v>
      </c>
      <c r="C17" s="280" t="s">
        <v>1691</v>
      </c>
      <c r="D17" s="279" t="s">
        <v>2376</v>
      </c>
      <c r="E17" s="70" t="s">
        <v>1692</v>
      </c>
    </row>
    <row r="18" spans="1:5" ht="64.5" customHeight="1" x14ac:dyDescent="0.2">
      <c r="A18" s="62">
        <v>12</v>
      </c>
      <c r="B18" s="280" t="s">
        <v>1693</v>
      </c>
      <c r="C18" s="280" t="s">
        <v>1649</v>
      </c>
      <c r="D18" s="279" t="s">
        <v>2377</v>
      </c>
      <c r="E18" s="70" t="s">
        <v>1650</v>
      </c>
    </row>
    <row r="19" spans="1:5" ht="146.25" customHeight="1" x14ac:dyDescent="0.2">
      <c r="A19" s="62">
        <v>13</v>
      </c>
      <c r="B19" s="280" t="s">
        <v>1695</v>
      </c>
      <c r="C19" s="284" t="s">
        <v>1694</v>
      </c>
      <c r="D19" s="279" t="s">
        <v>2378</v>
      </c>
      <c r="E19" s="70" t="s">
        <v>2379</v>
      </c>
    </row>
    <row r="20" spans="1:5" ht="108.75" customHeight="1" x14ac:dyDescent="0.2">
      <c r="A20" s="62">
        <v>14</v>
      </c>
      <c r="B20" s="280" t="s">
        <v>1657</v>
      </c>
      <c r="C20" s="280" t="s">
        <v>1696</v>
      </c>
      <c r="D20" s="279" t="s">
        <v>2380</v>
      </c>
      <c r="E20" s="70" t="s">
        <v>1697</v>
      </c>
    </row>
    <row r="21" spans="1:5" ht="58.5" customHeight="1" x14ac:dyDescent="0.2">
      <c r="A21" s="62">
        <v>15</v>
      </c>
      <c r="B21" s="280" t="s">
        <v>1698</v>
      </c>
      <c r="C21" s="280" t="s">
        <v>1699</v>
      </c>
      <c r="D21" s="279" t="s">
        <v>2381</v>
      </c>
      <c r="E21" s="70" t="s">
        <v>1700</v>
      </c>
    </row>
    <row r="22" spans="1:5" ht="59.25" customHeight="1" x14ac:dyDescent="0.2">
      <c r="A22" s="62">
        <v>16</v>
      </c>
      <c r="B22" s="280" t="s">
        <v>1701</v>
      </c>
      <c r="C22" s="280" t="s">
        <v>1702</v>
      </c>
      <c r="D22" s="279" t="s">
        <v>2382</v>
      </c>
      <c r="E22" s="70" t="s">
        <v>1703</v>
      </c>
    </row>
    <row r="23" spans="1:5" ht="116.25" customHeight="1" x14ac:dyDescent="0.2">
      <c r="A23" s="62">
        <v>18</v>
      </c>
      <c r="B23" s="284" t="s">
        <v>2383</v>
      </c>
      <c r="C23" s="285" t="s">
        <v>2384</v>
      </c>
      <c r="D23" s="50" t="s">
        <v>2385</v>
      </c>
      <c r="E23" s="286" t="s">
        <v>2386</v>
      </c>
    </row>
    <row r="24" spans="1:5" ht="15" customHeight="1" thickBot="1" x14ac:dyDescent="0.25">
      <c r="A24" s="465"/>
      <c r="B24" s="465"/>
      <c r="C24" s="465"/>
      <c r="D24" s="465"/>
      <c r="E24" s="465"/>
    </row>
    <row r="25" spans="1:5" ht="24.95" customHeight="1" thickBot="1" x14ac:dyDescent="0.25">
      <c r="A25" s="282">
        <v>3</v>
      </c>
      <c r="B25" s="446" t="s">
        <v>1566</v>
      </c>
      <c r="C25" s="447"/>
      <c r="D25" s="447"/>
      <c r="E25" s="448"/>
    </row>
    <row r="26" spans="1:5" ht="30" customHeight="1" x14ac:dyDescent="0.2">
      <c r="A26" s="59" t="s">
        <v>13</v>
      </c>
      <c r="B26" s="458" t="s">
        <v>1559</v>
      </c>
      <c r="C26" s="459"/>
      <c r="D26" s="60" t="s">
        <v>1560</v>
      </c>
      <c r="E26" s="61" t="s">
        <v>1567</v>
      </c>
    </row>
    <row r="27" spans="1:5" ht="55.5" customHeight="1" x14ac:dyDescent="0.2">
      <c r="A27" s="67">
        <v>1</v>
      </c>
      <c r="B27" s="463" t="s">
        <v>1704</v>
      </c>
      <c r="C27" s="466"/>
      <c r="D27" s="46" t="s">
        <v>2387</v>
      </c>
      <c r="E27" s="55" t="s">
        <v>1651</v>
      </c>
    </row>
    <row r="28" spans="1:5" ht="55.5" customHeight="1" x14ac:dyDescent="0.2">
      <c r="A28" s="67">
        <v>3</v>
      </c>
      <c r="B28" s="463" t="s">
        <v>1652</v>
      </c>
      <c r="C28" s="466"/>
      <c r="D28" s="46" t="s">
        <v>2388</v>
      </c>
      <c r="E28" s="55" t="s">
        <v>1653</v>
      </c>
    </row>
    <row r="29" spans="1:5" ht="83.25" customHeight="1" x14ac:dyDescent="0.2">
      <c r="A29" s="54">
        <v>4</v>
      </c>
      <c r="B29" s="463" t="s">
        <v>1654</v>
      </c>
      <c r="C29" s="464"/>
      <c r="D29" s="279" t="s">
        <v>2389</v>
      </c>
      <c r="E29" s="71" t="s">
        <v>1655</v>
      </c>
    </row>
    <row r="30" spans="1:5" ht="30" customHeight="1" x14ac:dyDescent="0.2"/>
    <row r="31" spans="1:5" ht="30" customHeight="1" x14ac:dyDescent="0.2"/>
    <row r="32" spans="1:5" ht="30" customHeight="1" x14ac:dyDescent="0.2"/>
    <row r="33" spans="2:5" ht="30" customHeight="1" x14ac:dyDescent="0.2"/>
    <row r="34" spans="2:5" ht="30" customHeight="1" x14ac:dyDescent="0.2"/>
    <row r="35" spans="2:5" ht="30" customHeight="1" x14ac:dyDescent="0.2"/>
    <row r="36" spans="2:5" ht="30" customHeight="1" x14ac:dyDescent="0.2"/>
    <row r="37" spans="2:5" ht="30" customHeight="1" x14ac:dyDescent="0.2"/>
    <row r="38" spans="2:5" ht="30" customHeight="1" x14ac:dyDescent="0.2"/>
    <row r="39" spans="2:5" s="52" customFormat="1" ht="30" customHeight="1" x14ac:dyDescent="0.2">
      <c r="B39" s="1"/>
      <c r="C39" s="1"/>
      <c r="D39" s="1"/>
      <c r="E39" s="1"/>
    </row>
    <row r="40" spans="2:5" s="52" customFormat="1" ht="30" customHeight="1" x14ac:dyDescent="0.2">
      <c r="B40" s="1"/>
      <c r="C40" s="1"/>
      <c r="D40" s="1"/>
      <c r="E40" s="1"/>
    </row>
  </sheetData>
  <mergeCells count="12">
    <mergeCell ref="B29:C29"/>
    <mergeCell ref="A1:E1"/>
    <mergeCell ref="A2:A3"/>
    <mergeCell ref="C2:E2"/>
    <mergeCell ref="C3:E3"/>
    <mergeCell ref="A4:E4"/>
    <mergeCell ref="B5:E5"/>
    <mergeCell ref="A24:E24"/>
    <mergeCell ref="B25:E25"/>
    <mergeCell ref="B26:C26"/>
    <mergeCell ref="B27:C27"/>
    <mergeCell ref="B28:C28"/>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rowBreaks count="1" manualBreakCount="1">
    <brk id="2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topLeftCell="C1" zoomScaleNormal="100" zoomScaleSheetLayoutView="100" workbookViewId="0">
      <selection activeCell="C2" sqref="C2:E2"/>
    </sheetView>
  </sheetViews>
  <sheetFormatPr defaultColWidth="9.140625" defaultRowHeight="12.75" x14ac:dyDescent="0.2"/>
  <cols>
    <col min="1" max="1" width="5.85546875" style="52" customWidth="1"/>
    <col min="2" max="2" width="110" style="1" customWidth="1"/>
    <col min="3" max="4" width="23.28515625" style="1" customWidth="1"/>
    <col min="5" max="5" width="110.7109375" style="1" customWidth="1"/>
    <col min="6" max="16384" width="9.140625" style="1"/>
  </cols>
  <sheetData>
    <row r="1" spans="1:5" ht="30" customHeight="1" thickBot="1" x14ac:dyDescent="0.25">
      <c r="A1" s="449" t="s">
        <v>1963</v>
      </c>
      <c r="B1" s="450"/>
      <c r="C1" s="450"/>
      <c r="D1" s="450"/>
      <c r="E1" s="451"/>
    </row>
    <row r="2" spans="1:5" ht="60" customHeight="1" x14ac:dyDescent="0.2">
      <c r="A2" s="452">
        <v>1</v>
      </c>
      <c r="B2" s="57" t="s">
        <v>1554</v>
      </c>
      <c r="C2" s="467" t="s">
        <v>2427</v>
      </c>
      <c r="D2" s="468"/>
      <c r="E2" s="469"/>
    </row>
    <row r="3" spans="1:5" ht="40.5" customHeight="1" thickBot="1" x14ac:dyDescent="0.25">
      <c r="A3" s="453"/>
      <c r="B3" s="58" t="s">
        <v>1555</v>
      </c>
      <c r="C3" s="454" t="s">
        <v>2007</v>
      </c>
      <c r="D3" s="455"/>
      <c r="E3" s="456"/>
    </row>
    <row r="4" spans="1:5" ht="15" customHeight="1" thickBot="1" x14ac:dyDescent="0.25">
      <c r="A4" s="457"/>
      <c r="B4" s="457"/>
      <c r="C4" s="457"/>
      <c r="D4" s="457"/>
      <c r="E4" s="457"/>
    </row>
    <row r="5" spans="1:5" ht="24.95" customHeight="1" thickBot="1" x14ac:dyDescent="0.25">
      <c r="A5" s="69">
        <v>2</v>
      </c>
      <c r="B5" s="446" t="s">
        <v>1557</v>
      </c>
      <c r="C5" s="447"/>
      <c r="D5" s="447"/>
      <c r="E5" s="448"/>
    </row>
    <row r="6" spans="1:5" ht="60.75" customHeight="1" x14ac:dyDescent="0.2">
      <c r="A6" s="59" t="s">
        <v>13</v>
      </c>
      <c r="B6" s="60" t="s">
        <v>1558</v>
      </c>
      <c r="C6" s="60" t="s">
        <v>1559</v>
      </c>
      <c r="D6" s="60" t="s">
        <v>1560</v>
      </c>
      <c r="E6" s="61" t="s">
        <v>1561</v>
      </c>
    </row>
    <row r="7" spans="1:5" ht="83.25" customHeight="1" x14ac:dyDescent="0.2">
      <c r="A7" s="62">
        <v>1</v>
      </c>
      <c r="B7" s="82" t="s">
        <v>1638</v>
      </c>
      <c r="C7" s="82" t="s">
        <v>1639</v>
      </c>
      <c r="D7" s="80" t="s">
        <v>1964</v>
      </c>
      <c r="E7" s="70" t="s">
        <v>1682</v>
      </c>
    </row>
    <row r="8" spans="1:5" ht="48.75" customHeight="1" x14ac:dyDescent="0.2">
      <c r="A8" s="62">
        <v>2</v>
      </c>
      <c r="B8" s="82" t="s">
        <v>1640</v>
      </c>
      <c r="C8" s="82" t="s">
        <v>1641</v>
      </c>
      <c r="D8" s="80" t="s">
        <v>1965</v>
      </c>
      <c r="E8" s="70" t="s">
        <v>1642</v>
      </c>
    </row>
    <row r="9" spans="1:5" ht="58.5" customHeight="1" x14ac:dyDescent="0.2">
      <c r="A9" s="62">
        <v>3</v>
      </c>
      <c r="B9" s="82" t="s">
        <v>1640</v>
      </c>
      <c r="C9" s="82" t="s">
        <v>1643</v>
      </c>
      <c r="D9" s="80" t="s">
        <v>1966</v>
      </c>
      <c r="E9" s="70" t="s">
        <v>1644</v>
      </c>
    </row>
    <row r="10" spans="1:5" ht="49.5" customHeight="1" x14ac:dyDescent="0.2">
      <c r="A10" s="62">
        <v>4</v>
      </c>
      <c r="B10" s="82" t="s">
        <v>1640</v>
      </c>
      <c r="C10" s="82" t="s">
        <v>1645</v>
      </c>
      <c r="D10" s="80" t="s">
        <v>1967</v>
      </c>
      <c r="E10" s="70" t="s">
        <v>1646</v>
      </c>
    </row>
    <row r="11" spans="1:5" ht="48" customHeight="1" x14ac:dyDescent="0.2">
      <c r="A11" s="62">
        <v>5</v>
      </c>
      <c r="B11" s="82" t="s">
        <v>1640</v>
      </c>
      <c r="C11" s="82" t="s">
        <v>1647</v>
      </c>
      <c r="D11" s="80" t="s">
        <v>1968</v>
      </c>
      <c r="E11" s="70" t="s">
        <v>1648</v>
      </c>
    </row>
    <row r="12" spans="1:5" ht="141" customHeight="1" x14ac:dyDescent="0.2">
      <c r="A12" s="62">
        <v>6</v>
      </c>
      <c r="B12" s="82" t="s">
        <v>1969</v>
      </c>
      <c r="C12" s="82" t="s">
        <v>1683</v>
      </c>
      <c r="D12" s="80" t="s">
        <v>1970</v>
      </c>
      <c r="E12" s="70" t="s">
        <v>1971</v>
      </c>
    </row>
    <row r="13" spans="1:5" ht="72.75" customHeight="1" x14ac:dyDescent="0.2">
      <c r="A13" s="62">
        <v>7</v>
      </c>
      <c r="B13" s="82" t="s">
        <v>1684</v>
      </c>
      <c r="C13" s="82" t="s">
        <v>1685</v>
      </c>
      <c r="D13" s="80" t="s">
        <v>1972</v>
      </c>
      <c r="E13" s="70" t="s">
        <v>1686</v>
      </c>
    </row>
    <row r="14" spans="1:5" ht="72.75" customHeight="1" x14ac:dyDescent="0.2">
      <c r="A14" s="62">
        <v>8</v>
      </c>
      <c r="B14" s="82" t="s">
        <v>1684</v>
      </c>
      <c r="C14" s="82" t="s">
        <v>1685</v>
      </c>
      <c r="D14" s="80" t="s">
        <v>1973</v>
      </c>
      <c r="E14" s="70" t="s">
        <v>1687</v>
      </c>
    </row>
    <row r="15" spans="1:5" ht="72.75" customHeight="1" x14ac:dyDescent="0.2">
      <c r="A15" s="62">
        <v>9</v>
      </c>
      <c r="B15" s="82" t="s">
        <v>1688</v>
      </c>
      <c r="C15" s="82" t="s">
        <v>1658</v>
      </c>
      <c r="D15" s="50" t="s">
        <v>1974</v>
      </c>
      <c r="E15" s="56" t="s">
        <v>1659</v>
      </c>
    </row>
    <row r="16" spans="1:5" ht="95.25" customHeight="1" x14ac:dyDescent="0.2">
      <c r="A16" s="62">
        <v>10</v>
      </c>
      <c r="B16" s="82" t="s">
        <v>1660</v>
      </c>
      <c r="C16" s="82" t="s">
        <v>1689</v>
      </c>
      <c r="D16" s="80" t="s">
        <v>1975</v>
      </c>
      <c r="E16" s="70" t="s">
        <v>1690</v>
      </c>
    </row>
    <row r="17" spans="1:5" ht="104.25" customHeight="1" x14ac:dyDescent="0.2">
      <c r="A17" s="62">
        <v>11</v>
      </c>
      <c r="B17" s="82" t="s">
        <v>1657</v>
      </c>
      <c r="C17" s="82" t="s">
        <v>1691</v>
      </c>
      <c r="D17" s="80" t="s">
        <v>1976</v>
      </c>
      <c r="E17" s="70" t="s">
        <v>1692</v>
      </c>
    </row>
    <row r="18" spans="1:5" ht="64.5" customHeight="1" x14ac:dyDescent="0.2">
      <c r="A18" s="62">
        <v>12</v>
      </c>
      <c r="B18" s="82" t="s">
        <v>1693</v>
      </c>
      <c r="C18" s="82" t="s">
        <v>1649</v>
      </c>
      <c r="D18" s="80" t="s">
        <v>1977</v>
      </c>
      <c r="E18" s="70" t="s">
        <v>1650</v>
      </c>
    </row>
    <row r="19" spans="1:5" ht="146.25" customHeight="1" x14ac:dyDescent="0.2">
      <c r="A19" s="62">
        <v>13</v>
      </c>
      <c r="B19" s="82" t="s">
        <v>1978</v>
      </c>
      <c r="C19" s="82" t="s">
        <v>1694</v>
      </c>
      <c r="D19" s="80" t="s">
        <v>1979</v>
      </c>
      <c r="E19" s="70" t="s">
        <v>1980</v>
      </c>
    </row>
    <row r="20" spans="1:5" ht="87.75" customHeight="1" x14ac:dyDescent="0.2">
      <c r="A20" s="62">
        <v>14</v>
      </c>
      <c r="B20" s="82" t="s">
        <v>1981</v>
      </c>
      <c r="C20" s="82" t="s">
        <v>1694</v>
      </c>
      <c r="D20" s="80" t="s">
        <v>1982</v>
      </c>
      <c r="E20" s="70" t="s">
        <v>1983</v>
      </c>
    </row>
    <row r="21" spans="1:5" ht="144" customHeight="1" x14ac:dyDescent="0.2">
      <c r="A21" s="62">
        <v>15</v>
      </c>
      <c r="B21" s="82" t="s">
        <v>1695</v>
      </c>
      <c r="C21" s="82" t="s">
        <v>1694</v>
      </c>
      <c r="D21" s="80" t="s">
        <v>1984</v>
      </c>
      <c r="E21" s="70" t="s">
        <v>1985</v>
      </c>
    </row>
    <row r="22" spans="1:5" ht="155.25" customHeight="1" x14ac:dyDescent="0.2">
      <c r="A22" s="62">
        <v>16</v>
      </c>
      <c r="B22" s="106" t="s">
        <v>1986</v>
      </c>
      <c r="C22" s="81" t="s">
        <v>1987</v>
      </c>
      <c r="D22" s="80" t="s">
        <v>1988</v>
      </c>
      <c r="E22" s="107" t="s">
        <v>1989</v>
      </c>
    </row>
    <row r="23" spans="1:5" ht="144" customHeight="1" x14ac:dyDescent="0.2">
      <c r="A23" s="62">
        <v>17</v>
      </c>
      <c r="B23" s="82" t="s">
        <v>1990</v>
      </c>
      <c r="C23" s="106" t="s">
        <v>1991</v>
      </c>
      <c r="D23" s="80" t="s">
        <v>1992</v>
      </c>
      <c r="E23" s="56" t="s">
        <v>1993</v>
      </c>
    </row>
    <row r="24" spans="1:5" ht="108.75" customHeight="1" x14ac:dyDescent="0.2">
      <c r="A24" s="62">
        <v>18</v>
      </c>
      <c r="B24" s="82" t="s">
        <v>1657</v>
      </c>
      <c r="C24" s="82" t="s">
        <v>1696</v>
      </c>
      <c r="D24" s="80" t="s">
        <v>1994</v>
      </c>
      <c r="E24" s="70" t="s">
        <v>1697</v>
      </c>
    </row>
    <row r="25" spans="1:5" ht="51" x14ac:dyDescent="0.2">
      <c r="A25" s="62">
        <v>19</v>
      </c>
      <c r="B25" s="82" t="s">
        <v>1698</v>
      </c>
      <c r="C25" s="82" t="s">
        <v>1699</v>
      </c>
      <c r="D25" s="80" t="s">
        <v>1995</v>
      </c>
      <c r="E25" s="70" t="s">
        <v>1700</v>
      </c>
    </row>
    <row r="26" spans="1:5" ht="52.5" customHeight="1" x14ac:dyDescent="0.2">
      <c r="A26" s="62">
        <v>20</v>
      </c>
      <c r="B26" s="82" t="s">
        <v>1701</v>
      </c>
      <c r="C26" s="82" t="s">
        <v>1702</v>
      </c>
      <c r="D26" s="80" t="s">
        <v>1996</v>
      </c>
      <c r="E26" s="70" t="s">
        <v>1703</v>
      </c>
    </row>
    <row r="27" spans="1:5" ht="59.25" customHeight="1" x14ac:dyDescent="0.2">
      <c r="A27" s="62">
        <v>21</v>
      </c>
      <c r="B27" s="83" t="s">
        <v>1997</v>
      </c>
      <c r="C27" s="108" t="s">
        <v>1998</v>
      </c>
      <c r="D27" s="80" t="s">
        <v>1999</v>
      </c>
      <c r="E27" s="83" t="s">
        <v>2000</v>
      </c>
    </row>
    <row r="28" spans="1:5" ht="15" customHeight="1" thickBot="1" x14ac:dyDescent="0.25">
      <c r="A28" s="465"/>
      <c r="B28" s="465"/>
      <c r="C28" s="465"/>
      <c r="D28" s="465"/>
      <c r="E28" s="465"/>
    </row>
    <row r="29" spans="1:5" ht="24.95" customHeight="1" thickBot="1" x14ac:dyDescent="0.25">
      <c r="A29" s="84">
        <v>3</v>
      </c>
      <c r="B29" s="446" t="s">
        <v>1566</v>
      </c>
      <c r="C29" s="447"/>
      <c r="D29" s="447"/>
      <c r="E29" s="448"/>
    </row>
    <row r="30" spans="1:5" ht="30" customHeight="1" x14ac:dyDescent="0.2">
      <c r="A30" s="59" t="s">
        <v>13</v>
      </c>
      <c r="B30" s="458" t="s">
        <v>1559</v>
      </c>
      <c r="C30" s="459"/>
      <c r="D30" s="60" t="s">
        <v>1560</v>
      </c>
      <c r="E30" s="61" t="s">
        <v>1567</v>
      </c>
    </row>
    <row r="31" spans="1:5" ht="55.5" customHeight="1" x14ac:dyDescent="0.2">
      <c r="A31" s="67">
        <v>1</v>
      </c>
      <c r="B31" s="463" t="s">
        <v>1704</v>
      </c>
      <c r="C31" s="466"/>
      <c r="D31" s="46" t="s">
        <v>2001</v>
      </c>
      <c r="E31" s="55" t="s">
        <v>1651</v>
      </c>
    </row>
    <row r="32" spans="1:5" ht="52.5" customHeight="1" x14ac:dyDescent="0.2">
      <c r="A32" s="67">
        <v>2</v>
      </c>
      <c r="B32" s="463" t="s">
        <v>2002</v>
      </c>
      <c r="C32" s="464"/>
      <c r="D32" s="46" t="s">
        <v>2003</v>
      </c>
      <c r="E32" s="55" t="s">
        <v>2004</v>
      </c>
    </row>
    <row r="33" spans="1:5" ht="55.5" customHeight="1" x14ac:dyDescent="0.2">
      <c r="A33" s="67">
        <v>3</v>
      </c>
      <c r="B33" s="463" t="s">
        <v>1652</v>
      </c>
      <c r="C33" s="466"/>
      <c r="D33" s="46" t="s">
        <v>2005</v>
      </c>
      <c r="E33" s="55" t="s">
        <v>1653</v>
      </c>
    </row>
    <row r="34" spans="1:5" ht="83.25" customHeight="1" x14ac:dyDescent="0.2">
      <c r="A34" s="54">
        <v>4</v>
      </c>
      <c r="B34" s="463" t="s">
        <v>1654</v>
      </c>
      <c r="C34" s="464"/>
      <c r="D34" s="80" t="s">
        <v>2006</v>
      </c>
      <c r="E34" s="71" t="s">
        <v>1655</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ht="30" customHeight="1" x14ac:dyDescent="0.2"/>
    <row r="41" spans="1:5" ht="30" customHeight="1" x14ac:dyDescent="0.2"/>
    <row r="42" spans="1:5" ht="30" customHeight="1" x14ac:dyDescent="0.2"/>
    <row r="43" spans="1:5" ht="30" customHeight="1" x14ac:dyDescent="0.2"/>
    <row r="44" spans="1:5" s="52" customFormat="1" ht="30" customHeight="1" x14ac:dyDescent="0.2">
      <c r="B44" s="1"/>
      <c r="C44" s="1"/>
      <c r="D44" s="1"/>
      <c r="E44" s="1"/>
    </row>
    <row r="45" spans="1:5" s="52" customFormat="1" ht="30" customHeight="1" x14ac:dyDescent="0.2">
      <c r="B45" s="1"/>
      <c r="C45" s="1"/>
      <c r="D45" s="1"/>
      <c r="E45" s="1"/>
    </row>
  </sheetData>
  <mergeCells count="13">
    <mergeCell ref="B34:C34"/>
    <mergeCell ref="A28:E28"/>
    <mergeCell ref="B29:E29"/>
    <mergeCell ref="B30:C30"/>
    <mergeCell ref="B31:C31"/>
    <mergeCell ref="B32:C32"/>
    <mergeCell ref="B33:C33"/>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rowBreaks count="1" manualBreakCount="1">
    <brk id="27"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14"/>
  <sheetViews>
    <sheetView view="pageBreakPreview" topLeftCell="E1" zoomScaleNormal="100" zoomScaleSheetLayoutView="100" workbookViewId="0">
      <selection activeCell="C2" sqref="C2:E2"/>
    </sheetView>
  </sheetViews>
  <sheetFormatPr defaultRowHeight="15" x14ac:dyDescent="0.25"/>
  <cols>
    <col min="1" max="1" width="9.140625" style="17"/>
    <col min="2" max="2" width="79.28515625" style="17" customWidth="1"/>
    <col min="3" max="3" width="20.85546875" style="17" customWidth="1"/>
    <col min="4" max="4" width="19" style="17" customWidth="1"/>
    <col min="5" max="5" width="62.140625" style="17" customWidth="1"/>
    <col min="6" max="16384" width="9.140625" style="17"/>
  </cols>
  <sheetData>
    <row r="1" spans="1:5" ht="30" customHeight="1" thickBot="1" x14ac:dyDescent="0.3">
      <c r="A1" s="473" t="s">
        <v>2009</v>
      </c>
      <c r="B1" s="474"/>
      <c r="C1" s="474"/>
      <c r="D1" s="474"/>
      <c r="E1" s="475"/>
    </row>
    <row r="2" spans="1:5" ht="34.5" customHeight="1" x14ac:dyDescent="0.25">
      <c r="A2" s="452">
        <v>1</v>
      </c>
      <c r="B2" s="57" t="s">
        <v>1554</v>
      </c>
      <c r="C2" s="467" t="s">
        <v>2427</v>
      </c>
      <c r="D2" s="468"/>
      <c r="E2" s="469"/>
    </row>
    <row r="3" spans="1:5" ht="26.25" thickBot="1" x14ac:dyDescent="0.3">
      <c r="A3" s="453"/>
      <c r="B3" s="58" t="s">
        <v>1555</v>
      </c>
      <c r="C3" s="454" t="s">
        <v>1556</v>
      </c>
      <c r="D3" s="455"/>
      <c r="E3" s="456"/>
    </row>
    <row r="4" spans="1:5" ht="15.75" thickBot="1" x14ac:dyDescent="0.3">
      <c r="A4" s="457"/>
      <c r="B4" s="457"/>
      <c r="C4" s="457"/>
      <c r="D4" s="457"/>
      <c r="E4" s="457"/>
    </row>
    <row r="5" spans="1:5" ht="15.75" thickBot="1" x14ac:dyDescent="0.3">
      <c r="A5" s="69">
        <v>2</v>
      </c>
      <c r="B5" s="446" t="s">
        <v>1557</v>
      </c>
      <c r="C5" s="447"/>
      <c r="D5" s="447"/>
      <c r="E5" s="448"/>
    </row>
    <row r="6" spans="1:5" x14ac:dyDescent="0.25">
      <c r="A6" s="59" t="s">
        <v>13</v>
      </c>
      <c r="B6" s="60" t="s">
        <v>1558</v>
      </c>
      <c r="C6" s="60" t="s">
        <v>1559</v>
      </c>
      <c r="D6" s="60" t="s">
        <v>1560</v>
      </c>
      <c r="E6" s="61" t="s">
        <v>1561</v>
      </c>
    </row>
    <row r="7" spans="1:5" ht="77.25" x14ac:dyDescent="0.25">
      <c r="A7" s="129">
        <v>1</v>
      </c>
      <c r="B7" s="130" t="s">
        <v>2010</v>
      </c>
      <c r="C7" s="116" t="s">
        <v>2011</v>
      </c>
      <c r="D7" s="114" t="s">
        <v>2012</v>
      </c>
      <c r="E7" s="131" t="s">
        <v>2013</v>
      </c>
    </row>
    <row r="8" spans="1:5" ht="69" customHeight="1" x14ac:dyDescent="0.25">
      <c r="A8" s="129">
        <v>2</v>
      </c>
      <c r="B8" s="115" t="s">
        <v>2014</v>
      </c>
      <c r="C8" s="116" t="s">
        <v>2011</v>
      </c>
      <c r="D8" s="114" t="s">
        <v>2015</v>
      </c>
      <c r="E8" s="70" t="s">
        <v>2016</v>
      </c>
    </row>
    <row r="9" spans="1:5" ht="171" customHeight="1" x14ac:dyDescent="0.25">
      <c r="A9" s="129">
        <v>3</v>
      </c>
      <c r="B9" s="115" t="s">
        <v>2019</v>
      </c>
      <c r="C9" s="471" t="s">
        <v>1665</v>
      </c>
      <c r="D9" s="114" t="s">
        <v>2020</v>
      </c>
      <c r="E9" s="132" t="s">
        <v>2021</v>
      </c>
    </row>
    <row r="10" spans="1:5" ht="72" x14ac:dyDescent="0.25">
      <c r="A10" s="129">
        <v>4</v>
      </c>
      <c r="B10" s="115" t="s">
        <v>2023</v>
      </c>
      <c r="C10" s="472"/>
      <c r="D10" s="114" t="s">
        <v>2024</v>
      </c>
      <c r="E10" s="132" t="s">
        <v>2022</v>
      </c>
    </row>
    <row r="11" spans="1:5" ht="15.75" thickBot="1" x14ac:dyDescent="0.3">
      <c r="A11" s="465"/>
      <c r="B11" s="465"/>
      <c r="C11" s="465"/>
      <c r="D11" s="465"/>
      <c r="E11" s="465"/>
    </row>
    <row r="12" spans="1:5" ht="15.75" thickBot="1" x14ac:dyDescent="0.3">
      <c r="A12" s="117">
        <v>3</v>
      </c>
      <c r="B12" s="446" t="s">
        <v>1566</v>
      </c>
      <c r="C12" s="447"/>
      <c r="D12" s="447"/>
      <c r="E12" s="448"/>
    </row>
    <row r="13" spans="1:5" x14ac:dyDescent="0.25">
      <c r="A13" s="59" t="s">
        <v>13</v>
      </c>
      <c r="B13" s="458" t="s">
        <v>1559</v>
      </c>
      <c r="C13" s="459"/>
      <c r="D13" s="60" t="s">
        <v>1560</v>
      </c>
      <c r="E13" s="61" t="s">
        <v>1567</v>
      </c>
    </row>
    <row r="14" spans="1:5" ht="93" customHeight="1" x14ac:dyDescent="0.25">
      <c r="A14" s="67">
        <v>1</v>
      </c>
      <c r="B14" s="442" t="s">
        <v>2011</v>
      </c>
      <c r="C14" s="470"/>
      <c r="D14" s="114" t="s">
        <v>2017</v>
      </c>
      <c r="E14" s="53" t="s">
        <v>2018</v>
      </c>
    </row>
  </sheetData>
  <mergeCells count="11">
    <mergeCell ref="B5:E5"/>
    <mergeCell ref="A1:E1"/>
    <mergeCell ref="A2:A3"/>
    <mergeCell ref="C2:E2"/>
    <mergeCell ref="C3:E3"/>
    <mergeCell ref="A4:E4"/>
    <mergeCell ref="A11:E11"/>
    <mergeCell ref="B12:E12"/>
    <mergeCell ref="B13:C13"/>
    <mergeCell ref="B14:C14"/>
    <mergeCell ref="C9:C10"/>
  </mergeCells>
  <pageMargins left="0.70866141732283472" right="0.70866141732283472" top="0.74803149606299213" bottom="0.74803149606299213" header="0.31496062992125984" footer="0.31496062992125984"/>
  <pageSetup paperSize="9" scale="45" fitToHeight="0"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N174"/>
  <sheetViews>
    <sheetView view="pageBreakPreview" zoomScale="85" zoomScaleNormal="100" zoomScaleSheetLayoutView="85" workbookViewId="0">
      <selection activeCell="F2" sqref="F2:L2"/>
    </sheetView>
  </sheetViews>
  <sheetFormatPr defaultRowHeight="12.75" outlineLevelRow="1" x14ac:dyDescent="0.2"/>
  <cols>
    <col min="1" max="1" width="5.140625" style="99" customWidth="1"/>
    <col min="2" max="2" width="9.140625" style="99"/>
    <col min="3" max="3" width="18.5703125" style="99" customWidth="1"/>
    <col min="4" max="4" width="13.42578125" style="99" customWidth="1"/>
    <col min="5" max="5" width="14.140625" style="99" customWidth="1"/>
    <col min="6" max="6" width="14.85546875" style="99" customWidth="1"/>
    <col min="7" max="11" width="9.7109375" style="99" customWidth="1"/>
    <col min="12" max="12" width="19.28515625" style="99" customWidth="1"/>
    <col min="13" max="13" width="14.140625" style="99" bestFit="1" customWidth="1"/>
    <col min="14" max="14" width="0" style="99" hidden="1" customWidth="1"/>
    <col min="15" max="16384" width="9.140625" style="99"/>
  </cols>
  <sheetData>
    <row r="1" spans="1:14" ht="41.25" customHeight="1" x14ac:dyDescent="0.2">
      <c r="A1" s="606" t="s">
        <v>1802</v>
      </c>
      <c r="B1" s="607"/>
      <c r="C1" s="607"/>
      <c r="D1" s="607"/>
      <c r="E1" s="607"/>
      <c r="F1" s="607"/>
      <c r="G1" s="607"/>
      <c r="H1" s="607"/>
      <c r="I1" s="607"/>
      <c r="J1" s="607"/>
      <c r="K1" s="607"/>
      <c r="L1" s="608"/>
      <c r="N1" s="99" t="s">
        <v>1803</v>
      </c>
    </row>
    <row r="2" spans="1:14" ht="30" customHeight="1" thickBot="1" x14ac:dyDescent="0.25">
      <c r="A2" s="100">
        <v>1</v>
      </c>
      <c r="B2" s="609" t="s">
        <v>1804</v>
      </c>
      <c r="C2" s="609"/>
      <c r="D2" s="609"/>
      <c r="E2" s="610"/>
      <c r="F2" s="611" t="s">
        <v>2425</v>
      </c>
      <c r="G2" s="611"/>
      <c r="H2" s="611"/>
      <c r="I2" s="611"/>
      <c r="J2" s="611"/>
      <c r="K2" s="611"/>
      <c r="L2" s="612"/>
      <c r="N2" s="99" t="s">
        <v>1805</v>
      </c>
    </row>
    <row r="3" spans="1:14" ht="15" customHeight="1" thickBot="1" x14ac:dyDescent="0.25">
      <c r="A3" s="594"/>
      <c r="B3" s="595"/>
      <c r="C3" s="595"/>
      <c r="D3" s="595"/>
      <c r="E3" s="595"/>
      <c r="F3" s="595"/>
      <c r="G3" s="595"/>
      <c r="H3" s="595"/>
      <c r="I3" s="595"/>
      <c r="J3" s="595"/>
      <c r="K3" s="595"/>
      <c r="L3" s="596"/>
    </row>
    <row r="4" spans="1:14" ht="30" customHeight="1" x14ac:dyDescent="0.25">
      <c r="A4" s="569" t="s">
        <v>0</v>
      </c>
      <c r="B4" s="570"/>
      <c r="C4" s="570"/>
      <c r="D4" s="570"/>
      <c r="E4" s="570"/>
      <c r="F4" s="570"/>
      <c r="G4" s="570"/>
      <c r="H4" s="570"/>
      <c r="I4" s="570"/>
      <c r="J4" s="570"/>
      <c r="K4" s="613"/>
      <c r="L4" s="614"/>
    </row>
    <row r="5" spans="1:14" ht="30" customHeight="1" x14ac:dyDescent="0.2">
      <c r="A5" s="118">
        <v>2</v>
      </c>
      <c r="B5" s="577" t="s">
        <v>1806</v>
      </c>
      <c r="C5" s="577"/>
      <c r="D5" s="577"/>
      <c r="E5" s="615" t="s">
        <v>2025</v>
      </c>
      <c r="F5" s="615"/>
      <c r="G5" s="615"/>
      <c r="H5" s="615"/>
      <c r="I5" s="615"/>
      <c r="J5" s="615"/>
      <c r="K5" s="615"/>
      <c r="L5" s="616"/>
      <c r="N5" s="99" t="s">
        <v>1807</v>
      </c>
    </row>
    <row r="6" spans="1:14" ht="30" customHeight="1" x14ac:dyDescent="0.2">
      <c r="A6" s="590">
        <v>3</v>
      </c>
      <c r="B6" s="577" t="s">
        <v>1808</v>
      </c>
      <c r="C6" s="577"/>
      <c r="D6" s="577"/>
      <c r="E6" s="615" t="s">
        <v>2026</v>
      </c>
      <c r="F6" s="615"/>
      <c r="G6" s="615"/>
      <c r="H6" s="615"/>
      <c r="I6" s="615"/>
      <c r="J6" s="615"/>
      <c r="K6" s="615"/>
      <c r="L6" s="616"/>
      <c r="N6" s="99" t="s">
        <v>1809</v>
      </c>
    </row>
    <row r="7" spans="1:14" ht="30" customHeight="1" x14ac:dyDescent="0.2">
      <c r="A7" s="590"/>
      <c r="B7" s="577"/>
      <c r="C7" s="577"/>
      <c r="D7" s="577"/>
      <c r="E7" s="101" t="s">
        <v>1810</v>
      </c>
      <c r="F7" s="593" t="s">
        <v>2027</v>
      </c>
      <c r="G7" s="593"/>
      <c r="H7" s="593"/>
      <c r="I7" s="101" t="s">
        <v>1811</v>
      </c>
      <c r="J7" s="587" t="s">
        <v>2028</v>
      </c>
      <c r="K7" s="588"/>
      <c r="L7" s="589"/>
    </row>
    <row r="8" spans="1:14" ht="30" hidden="1" customHeight="1" outlineLevel="1" x14ac:dyDescent="0.2">
      <c r="A8" s="597" t="s">
        <v>2029</v>
      </c>
      <c r="B8" s="598" t="s">
        <v>2030</v>
      </c>
      <c r="C8" s="598"/>
      <c r="D8" s="598"/>
      <c r="E8" s="549" t="s">
        <v>2031</v>
      </c>
      <c r="F8" s="549"/>
      <c r="G8" s="599" t="s">
        <v>1411</v>
      </c>
      <c r="H8" s="599"/>
      <c r="I8" s="599"/>
      <c r="J8" s="599"/>
      <c r="K8" s="599"/>
      <c r="L8" s="600"/>
      <c r="N8" s="99" t="s">
        <v>2032</v>
      </c>
    </row>
    <row r="9" spans="1:14" ht="30" hidden="1" customHeight="1" outlineLevel="1" x14ac:dyDescent="0.2">
      <c r="A9" s="597"/>
      <c r="B9" s="598"/>
      <c r="C9" s="598"/>
      <c r="D9" s="598"/>
      <c r="E9" s="133" t="s">
        <v>1810</v>
      </c>
      <c r="F9" s="593" t="s">
        <v>2027</v>
      </c>
      <c r="G9" s="593"/>
      <c r="H9" s="593"/>
      <c r="I9" s="133" t="s">
        <v>2033</v>
      </c>
      <c r="J9" s="587" t="s">
        <v>2027</v>
      </c>
      <c r="K9" s="588"/>
      <c r="L9" s="589"/>
    </row>
    <row r="10" spans="1:14" ht="30" customHeight="1" collapsed="1" x14ac:dyDescent="0.2">
      <c r="A10" s="590">
        <v>4</v>
      </c>
      <c r="B10" s="577" t="s">
        <v>1812</v>
      </c>
      <c r="C10" s="577"/>
      <c r="D10" s="577"/>
      <c r="E10" s="591" t="s">
        <v>2034</v>
      </c>
      <c r="F10" s="591"/>
      <c r="G10" s="591"/>
      <c r="H10" s="591"/>
      <c r="I10" s="591"/>
      <c r="J10" s="591"/>
      <c r="K10" s="591"/>
      <c r="L10" s="592"/>
      <c r="N10" s="99" t="s">
        <v>1805</v>
      </c>
    </row>
    <row r="11" spans="1:14" ht="30" customHeight="1" x14ac:dyDescent="0.2">
      <c r="A11" s="590"/>
      <c r="B11" s="577"/>
      <c r="C11" s="577"/>
      <c r="D11" s="577"/>
      <c r="E11" s="101" t="s">
        <v>1810</v>
      </c>
      <c r="F11" s="593"/>
      <c r="G11" s="593"/>
      <c r="H11" s="593"/>
      <c r="I11" s="101" t="s">
        <v>1811</v>
      </c>
      <c r="J11" s="587"/>
      <c r="K11" s="588"/>
      <c r="L11" s="589"/>
    </row>
    <row r="12" spans="1:14" ht="30" customHeight="1" x14ac:dyDescent="0.2">
      <c r="A12" s="118">
        <v>5</v>
      </c>
      <c r="B12" s="577" t="s">
        <v>11</v>
      </c>
      <c r="C12" s="577"/>
      <c r="D12" s="577"/>
      <c r="E12" s="601" t="s">
        <v>14</v>
      </c>
      <c r="F12" s="601"/>
      <c r="G12" s="601"/>
      <c r="H12" s="601"/>
      <c r="I12" s="601"/>
      <c r="J12" s="601"/>
      <c r="K12" s="602"/>
      <c r="L12" s="603"/>
      <c r="N12" s="99" t="s">
        <v>1805</v>
      </c>
    </row>
    <row r="13" spans="1:14" ht="33" customHeight="1" x14ac:dyDescent="0.2">
      <c r="A13" s="118">
        <v>6</v>
      </c>
      <c r="B13" s="577" t="s">
        <v>1815</v>
      </c>
      <c r="C13" s="577"/>
      <c r="D13" s="577"/>
      <c r="E13" s="604" t="s">
        <v>1816</v>
      </c>
      <c r="F13" s="604"/>
      <c r="G13" s="604"/>
      <c r="H13" s="604"/>
      <c r="I13" s="604"/>
      <c r="J13" s="604"/>
      <c r="K13" s="604"/>
      <c r="L13" s="605"/>
      <c r="N13" s="99" t="s">
        <v>1805</v>
      </c>
    </row>
    <row r="14" spans="1:14" ht="30" customHeight="1" x14ac:dyDescent="0.2">
      <c r="A14" s="118">
        <v>7</v>
      </c>
      <c r="B14" s="577" t="s">
        <v>1817</v>
      </c>
      <c r="C14" s="577"/>
      <c r="D14" s="577"/>
      <c r="E14" s="585" t="s">
        <v>1818</v>
      </c>
      <c r="F14" s="585"/>
      <c r="G14" s="585"/>
      <c r="H14" s="585"/>
      <c r="I14" s="585"/>
      <c r="J14" s="585"/>
      <c r="K14" s="585"/>
      <c r="L14" s="586"/>
      <c r="N14" s="99" t="s">
        <v>1805</v>
      </c>
    </row>
    <row r="15" spans="1:14" ht="30" customHeight="1" x14ac:dyDescent="0.2">
      <c r="A15" s="118">
        <v>8</v>
      </c>
      <c r="B15" s="577" t="s">
        <v>1819</v>
      </c>
      <c r="C15" s="577"/>
      <c r="D15" s="577"/>
      <c r="E15" s="578" t="s">
        <v>1814</v>
      </c>
      <c r="F15" s="578"/>
      <c r="G15" s="578"/>
      <c r="H15" s="578"/>
      <c r="I15" s="578"/>
      <c r="J15" s="578"/>
      <c r="K15" s="578"/>
      <c r="L15" s="579"/>
      <c r="N15" s="99" t="s">
        <v>1805</v>
      </c>
    </row>
    <row r="16" spans="1:14" ht="54.75" customHeight="1" thickBot="1" x14ac:dyDescent="0.25">
      <c r="A16" s="118">
        <v>9</v>
      </c>
      <c r="B16" s="577" t="s">
        <v>2</v>
      </c>
      <c r="C16" s="577"/>
      <c r="D16" s="577"/>
      <c r="E16" s="580" t="s">
        <v>2035</v>
      </c>
      <c r="F16" s="580"/>
      <c r="G16" s="580"/>
      <c r="H16" s="580"/>
      <c r="I16" s="580"/>
      <c r="J16" s="580"/>
      <c r="K16" s="580"/>
      <c r="L16" s="581"/>
      <c r="N16" s="99" t="s">
        <v>1805</v>
      </c>
    </row>
    <row r="17" spans="1:14" ht="54.75" hidden="1" customHeight="1" outlineLevel="1" thickBot="1" x14ac:dyDescent="0.25">
      <c r="A17" s="134" t="s">
        <v>2036</v>
      </c>
      <c r="B17" s="582" t="s">
        <v>2037</v>
      </c>
      <c r="C17" s="582"/>
      <c r="D17" s="582"/>
      <c r="E17" s="583" t="s">
        <v>2038</v>
      </c>
      <c r="F17" s="583"/>
      <c r="G17" s="583"/>
      <c r="H17" s="583"/>
      <c r="I17" s="583"/>
      <c r="J17" s="583"/>
      <c r="K17" s="583"/>
      <c r="L17" s="584"/>
      <c r="N17" s="99" t="s">
        <v>2039</v>
      </c>
    </row>
    <row r="18" spans="1:14" ht="15" customHeight="1" collapsed="1" thickBot="1" x14ac:dyDescent="0.25">
      <c r="A18" s="594"/>
      <c r="B18" s="595"/>
      <c r="C18" s="595"/>
      <c r="D18" s="595"/>
      <c r="E18" s="595"/>
      <c r="F18" s="595"/>
      <c r="G18" s="595"/>
      <c r="H18" s="595"/>
      <c r="I18" s="595"/>
      <c r="J18" s="595"/>
      <c r="K18" s="595"/>
      <c r="L18" s="596"/>
    </row>
    <row r="19" spans="1:14" ht="30" customHeight="1" x14ac:dyDescent="0.2">
      <c r="A19" s="569" t="s">
        <v>1820</v>
      </c>
      <c r="B19" s="570"/>
      <c r="C19" s="570"/>
      <c r="D19" s="570"/>
      <c r="E19" s="570"/>
      <c r="F19" s="570"/>
      <c r="G19" s="570"/>
      <c r="H19" s="570"/>
      <c r="I19" s="570"/>
      <c r="J19" s="570"/>
      <c r="K19" s="570"/>
      <c r="L19" s="571"/>
    </row>
    <row r="20" spans="1:14" ht="41.25" customHeight="1" x14ac:dyDescent="0.2">
      <c r="A20" s="118">
        <v>10</v>
      </c>
      <c r="B20" s="546" t="s">
        <v>1821</v>
      </c>
      <c r="C20" s="546"/>
      <c r="D20" s="572" t="s">
        <v>1896</v>
      </c>
      <c r="E20" s="572"/>
      <c r="F20" s="572"/>
      <c r="G20" s="572"/>
      <c r="H20" s="572"/>
      <c r="I20" s="572"/>
      <c r="J20" s="572"/>
      <c r="K20" s="572"/>
      <c r="L20" s="573"/>
      <c r="N20" s="99" t="s">
        <v>1805</v>
      </c>
    </row>
    <row r="21" spans="1:14" ht="40.5" customHeight="1" thickBot="1" x14ac:dyDescent="0.25">
      <c r="A21" s="127">
        <v>11</v>
      </c>
      <c r="B21" s="574" t="s">
        <v>1823</v>
      </c>
      <c r="C21" s="574"/>
      <c r="D21" s="575" t="s">
        <v>1911</v>
      </c>
      <c r="E21" s="575"/>
      <c r="F21" s="575"/>
      <c r="G21" s="575"/>
      <c r="H21" s="575"/>
      <c r="I21" s="575"/>
      <c r="J21" s="575"/>
      <c r="K21" s="575"/>
      <c r="L21" s="576"/>
      <c r="N21" s="99" t="s">
        <v>1805</v>
      </c>
    </row>
    <row r="22" spans="1:14" ht="15" customHeight="1" thickBot="1" x14ac:dyDescent="0.25">
      <c r="A22" s="508"/>
      <c r="B22" s="508"/>
      <c r="C22" s="508"/>
      <c r="D22" s="508"/>
      <c r="E22" s="508"/>
      <c r="F22" s="508"/>
      <c r="G22" s="508"/>
      <c r="H22" s="508"/>
      <c r="I22" s="508"/>
      <c r="J22" s="508"/>
      <c r="K22" s="508"/>
      <c r="L22" s="508"/>
    </row>
    <row r="23" spans="1:14" ht="30" customHeight="1" x14ac:dyDescent="0.2">
      <c r="A23" s="121">
        <v>12</v>
      </c>
      <c r="B23" s="566" t="s">
        <v>1825</v>
      </c>
      <c r="C23" s="566"/>
      <c r="D23" s="567" t="s">
        <v>1826</v>
      </c>
      <c r="E23" s="567"/>
      <c r="F23" s="567"/>
      <c r="G23" s="567"/>
      <c r="H23" s="567"/>
      <c r="I23" s="567"/>
      <c r="J23" s="567"/>
      <c r="K23" s="567"/>
      <c r="L23" s="568"/>
      <c r="N23" s="99" t="s">
        <v>1805</v>
      </c>
    </row>
    <row r="24" spans="1:14" ht="30" customHeight="1" x14ac:dyDescent="0.2">
      <c r="A24" s="122">
        <v>13</v>
      </c>
      <c r="B24" s="546" t="s">
        <v>1827</v>
      </c>
      <c r="C24" s="546"/>
      <c r="D24" s="560" t="s">
        <v>1828</v>
      </c>
      <c r="E24" s="560"/>
      <c r="F24" s="560"/>
      <c r="G24" s="560"/>
      <c r="H24" s="560"/>
      <c r="I24" s="560"/>
      <c r="J24" s="560"/>
      <c r="K24" s="560"/>
      <c r="L24" s="561"/>
      <c r="N24" s="99" t="s">
        <v>1805</v>
      </c>
    </row>
    <row r="25" spans="1:14" ht="63" customHeight="1" x14ac:dyDescent="0.2">
      <c r="A25" s="122">
        <v>14</v>
      </c>
      <c r="B25" s="546" t="s">
        <v>1829</v>
      </c>
      <c r="C25" s="546"/>
      <c r="D25" s="560" t="s">
        <v>1830</v>
      </c>
      <c r="E25" s="560"/>
      <c r="F25" s="560"/>
      <c r="G25" s="560"/>
      <c r="H25" s="560"/>
      <c r="I25" s="560"/>
      <c r="J25" s="560"/>
      <c r="K25" s="560"/>
      <c r="L25" s="561"/>
      <c r="N25" s="99" t="s">
        <v>1805</v>
      </c>
    </row>
    <row r="26" spans="1:14" ht="75" customHeight="1" x14ac:dyDescent="0.2">
      <c r="A26" s="122">
        <v>15</v>
      </c>
      <c r="B26" s="546" t="s">
        <v>1831</v>
      </c>
      <c r="C26" s="546"/>
      <c r="D26" s="560" t="s">
        <v>2040</v>
      </c>
      <c r="E26" s="560"/>
      <c r="F26" s="560"/>
      <c r="G26" s="560"/>
      <c r="H26" s="560"/>
      <c r="I26" s="560"/>
      <c r="J26" s="560"/>
      <c r="K26" s="560"/>
      <c r="L26" s="561"/>
      <c r="N26" s="99" t="s">
        <v>1805</v>
      </c>
    </row>
    <row r="27" spans="1:14" ht="148.5" customHeight="1" x14ac:dyDescent="0.2">
      <c r="A27" s="122">
        <v>16</v>
      </c>
      <c r="B27" s="546" t="s">
        <v>1832</v>
      </c>
      <c r="C27" s="546"/>
      <c r="D27" s="562" t="s">
        <v>2041</v>
      </c>
      <c r="E27" s="562"/>
      <c r="F27" s="562"/>
      <c r="G27" s="562"/>
      <c r="H27" s="562"/>
      <c r="I27" s="562"/>
      <c r="J27" s="562"/>
      <c r="K27" s="562"/>
      <c r="L27" s="563"/>
      <c r="N27" s="99" t="s">
        <v>1833</v>
      </c>
    </row>
    <row r="28" spans="1:14" ht="219.75" customHeight="1" x14ac:dyDescent="0.2">
      <c r="A28" s="122">
        <v>17</v>
      </c>
      <c r="B28" s="564" t="s">
        <v>1834</v>
      </c>
      <c r="C28" s="565"/>
      <c r="D28" s="562" t="s">
        <v>2042</v>
      </c>
      <c r="E28" s="562"/>
      <c r="F28" s="562"/>
      <c r="G28" s="562"/>
      <c r="H28" s="562"/>
      <c r="I28" s="562"/>
      <c r="J28" s="562"/>
      <c r="K28" s="562"/>
      <c r="L28" s="563"/>
      <c r="N28" s="99" t="s">
        <v>1805</v>
      </c>
    </row>
    <row r="29" spans="1:14" ht="150" customHeight="1" thickBot="1" x14ac:dyDescent="0.25">
      <c r="A29" s="127">
        <v>18</v>
      </c>
      <c r="B29" s="525" t="s">
        <v>1835</v>
      </c>
      <c r="C29" s="525"/>
      <c r="D29" s="555" t="s">
        <v>2043</v>
      </c>
      <c r="E29" s="555"/>
      <c r="F29" s="555"/>
      <c r="G29" s="555"/>
      <c r="H29" s="555"/>
      <c r="I29" s="555"/>
      <c r="J29" s="555"/>
      <c r="K29" s="555"/>
      <c r="L29" s="556"/>
      <c r="N29" s="99" t="s">
        <v>1805</v>
      </c>
    </row>
    <row r="30" spans="1:14" ht="15.75" customHeight="1" thickBot="1" x14ac:dyDescent="0.25">
      <c r="A30" s="508"/>
      <c r="B30" s="508"/>
      <c r="C30" s="508"/>
      <c r="D30" s="508"/>
      <c r="E30" s="508"/>
      <c r="F30" s="508"/>
      <c r="G30" s="508"/>
      <c r="H30" s="508"/>
      <c r="I30" s="508"/>
      <c r="J30" s="508"/>
      <c r="K30" s="508"/>
      <c r="L30" s="508"/>
    </row>
    <row r="31" spans="1:14" ht="91.5" customHeight="1" x14ac:dyDescent="0.2">
      <c r="A31" s="121">
        <v>19</v>
      </c>
      <c r="B31" s="557" t="s">
        <v>1836</v>
      </c>
      <c r="C31" s="557"/>
      <c r="D31" s="558" t="s">
        <v>2044</v>
      </c>
      <c r="E31" s="558"/>
      <c r="F31" s="558"/>
      <c r="G31" s="558"/>
      <c r="H31" s="558"/>
      <c r="I31" s="558"/>
      <c r="J31" s="558"/>
      <c r="K31" s="558"/>
      <c r="L31" s="559"/>
      <c r="N31" s="99" t="s">
        <v>1805</v>
      </c>
    </row>
    <row r="32" spans="1:14" ht="211.5" customHeight="1" x14ac:dyDescent="0.2">
      <c r="A32" s="122">
        <v>20</v>
      </c>
      <c r="B32" s="524" t="s">
        <v>1837</v>
      </c>
      <c r="C32" s="524"/>
      <c r="D32" s="550" t="s">
        <v>2045</v>
      </c>
      <c r="E32" s="550"/>
      <c r="F32" s="550"/>
      <c r="G32" s="550"/>
      <c r="H32" s="550"/>
      <c r="I32" s="550"/>
      <c r="J32" s="550"/>
      <c r="K32" s="550"/>
      <c r="L32" s="551"/>
      <c r="N32" s="99" t="s">
        <v>1838</v>
      </c>
    </row>
    <row r="33" spans="1:14" ht="195.75" customHeight="1" thickBot="1" x14ac:dyDescent="0.25">
      <c r="A33" s="122">
        <v>21</v>
      </c>
      <c r="B33" s="546" t="s">
        <v>1839</v>
      </c>
      <c r="C33" s="546"/>
      <c r="D33" s="547" t="s">
        <v>2046</v>
      </c>
      <c r="E33" s="547"/>
      <c r="F33" s="547"/>
      <c r="G33" s="547"/>
      <c r="H33" s="547"/>
      <c r="I33" s="547"/>
      <c r="J33" s="547"/>
      <c r="K33" s="547"/>
      <c r="L33" s="548"/>
      <c r="N33" s="99" t="s">
        <v>1805</v>
      </c>
    </row>
    <row r="34" spans="1:14" ht="251.25" hidden="1" customHeight="1" outlineLevel="1" x14ac:dyDescent="0.2">
      <c r="A34" s="135" t="s">
        <v>2047</v>
      </c>
      <c r="B34" s="549" t="s">
        <v>2048</v>
      </c>
      <c r="C34" s="549"/>
      <c r="D34" s="550" t="s">
        <v>2049</v>
      </c>
      <c r="E34" s="550"/>
      <c r="F34" s="550"/>
      <c r="G34" s="550"/>
      <c r="H34" s="550"/>
      <c r="I34" s="550"/>
      <c r="J34" s="550"/>
      <c r="K34" s="550"/>
      <c r="L34" s="551"/>
      <c r="N34" s="99" t="s">
        <v>2050</v>
      </c>
    </row>
    <row r="35" spans="1:14" ht="302.25" hidden="1" customHeight="1" outlineLevel="1" thickBot="1" x14ac:dyDescent="0.25">
      <c r="A35" s="136" t="s">
        <v>2051</v>
      </c>
      <c r="B35" s="552" t="s">
        <v>2052</v>
      </c>
      <c r="C35" s="552"/>
      <c r="D35" s="553" t="s">
        <v>2053</v>
      </c>
      <c r="E35" s="553"/>
      <c r="F35" s="553"/>
      <c r="G35" s="553"/>
      <c r="H35" s="553"/>
      <c r="I35" s="553"/>
      <c r="J35" s="553"/>
      <c r="K35" s="553"/>
      <c r="L35" s="554"/>
      <c r="N35" s="99" t="s">
        <v>2054</v>
      </c>
    </row>
    <row r="36" spans="1:14" ht="13.5" collapsed="1" thickBot="1" x14ac:dyDescent="0.25">
      <c r="A36" s="508" t="s">
        <v>2055</v>
      </c>
      <c r="B36" s="508"/>
      <c r="C36" s="508"/>
      <c r="D36" s="508"/>
      <c r="E36" s="508"/>
      <c r="F36" s="508"/>
      <c r="G36" s="508"/>
      <c r="H36" s="508"/>
      <c r="I36" s="508"/>
      <c r="J36" s="508"/>
      <c r="K36" s="508"/>
      <c r="L36" s="508"/>
    </row>
    <row r="37" spans="1:14" ht="60" customHeight="1" x14ac:dyDescent="0.2">
      <c r="A37" s="113">
        <v>22</v>
      </c>
      <c r="B37" s="537" t="s">
        <v>1944</v>
      </c>
      <c r="C37" s="537"/>
      <c r="D37" s="538" t="s">
        <v>1945</v>
      </c>
      <c r="E37" s="538"/>
      <c r="F37" s="539" t="s">
        <v>1954</v>
      </c>
      <c r="G37" s="540"/>
      <c r="H37" s="541" t="s">
        <v>1946</v>
      </c>
      <c r="I37" s="542"/>
      <c r="J37" s="543" t="s">
        <v>1951</v>
      </c>
      <c r="K37" s="544"/>
      <c r="L37" s="545"/>
      <c r="N37" s="99" t="s">
        <v>1840</v>
      </c>
    </row>
    <row r="38" spans="1:14" ht="60" customHeight="1" thickBot="1" x14ac:dyDescent="0.25">
      <c r="A38" s="127">
        <v>23</v>
      </c>
      <c r="B38" s="532" t="s">
        <v>1947</v>
      </c>
      <c r="C38" s="533"/>
      <c r="D38" s="534" t="s">
        <v>2056</v>
      </c>
      <c r="E38" s="534"/>
      <c r="F38" s="534"/>
      <c r="G38" s="534"/>
      <c r="H38" s="534"/>
      <c r="I38" s="534"/>
      <c r="J38" s="534"/>
      <c r="K38" s="534"/>
      <c r="L38" s="535"/>
      <c r="N38" s="99" t="s">
        <v>1841</v>
      </c>
    </row>
    <row r="39" spans="1:14" ht="15" customHeight="1" thickBot="1" x14ac:dyDescent="0.25">
      <c r="A39" s="508"/>
      <c r="B39" s="508"/>
      <c r="C39" s="508"/>
      <c r="D39" s="508"/>
      <c r="E39" s="508"/>
      <c r="F39" s="508"/>
      <c r="G39" s="508"/>
      <c r="H39" s="508"/>
      <c r="I39" s="508"/>
      <c r="J39" s="508"/>
      <c r="K39" s="508"/>
      <c r="L39" s="508"/>
    </row>
    <row r="40" spans="1:14" ht="30" customHeight="1" x14ac:dyDescent="0.2">
      <c r="A40" s="536" t="s">
        <v>1842</v>
      </c>
      <c r="B40" s="527"/>
      <c r="C40" s="527"/>
      <c r="D40" s="85" t="s">
        <v>1843</v>
      </c>
      <c r="E40" s="85">
        <v>2017</v>
      </c>
      <c r="F40" s="85">
        <v>2018</v>
      </c>
      <c r="G40" s="85">
        <v>2019</v>
      </c>
      <c r="H40" s="85">
        <v>2020</v>
      </c>
      <c r="I40" s="85">
        <v>2021</v>
      </c>
      <c r="J40" s="85">
        <v>2022</v>
      </c>
      <c r="K40" s="85">
        <v>2023</v>
      </c>
      <c r="L40" s="86" t="s">
        <v>1844</v>
      </c>
    </row>
    <row r="41" spans="1:14" ht="45" customHeight="1" x14ac:dyDescent="0.2">
      <c r="A41" s="122">
        <v>24</v>
      </c>
      <c r="B41" s="524" t="s">
        <v>1845</v>
      </c>
      <c r="C41" s="524"/>
      <c r="D41" s="339">
        <v>0</v>
      </c>
      <c r="E41" s="340">
        <v>964500</v>
      </c>
      <c r="F41" s="340">
        <v>1150000</v>
      </c>
      <c r="G41" s="312">
        <v>0</v>
      </c>
      <c r="H41" s="312">
        <v>0</v>
      </c>
      <c r="I41" s="312">
        <v>0</v>
      </c>
      <c r="J41" s="312">
        <v>0</v>
      </c>
      <c r="K41" s="312">
        <v>0</v>
      </c>
      <c r="L41" s="191">
        <f>SUM(D41:K41)</f>
        <v>2114500</v>
      </c>
      <c r="N41" s="99" t="s">
        <v>1846</v>
      </c>
    </row>
    <row r="42" spans="1:14" ht="45" customHeight="1" x14ac:dyDescent="0.2">
      <c r="A42" s="122">
        <v>25</v>
      </c>
      <c r="B42" s="524" t="s">
        <v>1847</v>
      </c>
      <c r="C42" s="524"/>
      <c r="D42" s="339">
        <v>0</v>
      </c>
      <c r="E42" s="341">
        <v>0</v>
      </c>
      <c r="F42" s="340">
        <v>1150000</v>
      </c>
      <c r="G42" s="312">
        <v>0</v>
      </c>
      <c r="H42" s="312">
        <v>0</v>
      </c>
      <c r="I42" s="312">
        <v>0</v>
      </c>
      <c r="J42" s="312">
        <v>0</v>
      </c>
      <c r="K42" s="312">
        <v>0</v>
      </c>
      <c r="L42" s="191">
        <f>SUM(D42:K42)</f>
        <v>1150000</v>
      </c>
      <c r="N42" s="99" t="s">
        <v>1848</v>
      </c>
    </row>
    <row r="43" spans="1:14" ht="45" hidden="1" customHeight="1" outlineLevel="1" x14ac:dyDescent="0.2">
      <c r="A43" s="137" t="s">
        <v>2057</v>
      </c>
      <c r="B43" s="523" t="s">
        <v>2058</v>
      </c>
      <c r="C43" s="523"/>
      <c r="D43" s="339"/>
      <c r="E43" s="341"/>
      <c r="F43" s="340">
        <v>1150000</v>
      </c>
      <c r="G43" s="312"/>
      <c r="H43" s="312"/>
      <c r="I43" s="312"/>
      <c r="J43" s="312"/>
      <c r="K43" s="312"/>
      <c r="L43" s="191">
        <f>SUM(D43:K43)</f>
        <v>1150000</v>
      </c>
      <c r="N43" s="99" t="s">
        <v>2059</v>
      </c>
    </row>
    <row r="44" spans="1:14" ht="45" customHeight="1" collapsed="1" x14ac:dyDescent="0.2">
      <c r="A44" s="122">
        <v>26</v>
      </c>
      <c r="B44" s="524" t="s">
        <v>1849</v>
      </c>
      <c r="C44" s="524"/>
      <c r="D44" s="341">
        <v>0</v>
      </c>
      <c r="E44" s="341">
        <v>0</v>
      </c>
      <c r="F44" s="340">
        <f>ROUNDDOWN(0.85*F42,2)</f>
        <v>977500</v>
      </c>
      <c r="G44" s="314">
        <v>0</v>
      </c>
      <c r="H44" s="314">
        <v>0</v>
      </c>
      <c r="I44" s="314">
        <v>0</v>
      </c>
      <c r="J44" s="314">
        <v>0</v>
      </c>
      <c r="K44" s="314">
        <v>0</v>
      </c>
      <c r="L44" s="194">
        <f>SUM(D44:K44)</f>
        <v>977500</v>
      </c>
      <c r="M44" s="138"/>
      <c r="N44" s="99" t="s">
        <v>1850</v>
      </c>
    </row>
    <row r="45" spans="1:14" ht="45" customHeight="1" thickBot="1" x14ac:dyDescent="0.25">
      <c r="A45" s="127">
        <v>27</v>
      </c>
      <c r="B45" s="525" t="s">
        <v>1851</v>
      </c>
      <c r="C45" s="525"/>
      <c r="D45" s="139">
        <v>0</v>
      </c>
      <c r="E45" s="139">
        <v>0</v>
      </c>
      <c r="F45" s="139">
        <f>IFERROR(F44/F42,"")</f>
        <v>0.85</v>
      </c>
      <c r="G45" s="139">
        <v>0</v>
      </c>
      <c r="H45" s="139">
        <v>0</v>
      </c>
      <c r="I45" s="139">
        <v>0</v>
      </c>
      <c r="J45" s="139">
        <v>0</v>
      </c>
      <c r="K45" s="139">
        <v>0</v>
      </c>
      <c r="L45" s="139">
        <f>IFERROR(L44/L42,"")</f>
        <v>0.85</v>
      </c>
      <c r="N45" s="99" t="s">
        <v>1805</v>
      </c>
    </row>
    <row r="46" spans="1:14" ht="13.5" thickBot="1" x14ac:dyDescent="0.25">
      <c r="A46" s="526"/>
      <c r="B46" s="526"/>
      <c r="C46" s="526"/>
      <c r="D46" s="526"/>
      <c r="E46" s="526"/>
      <c r="F46" s="526"/>
      <c r="G46" s="526"/>
      <c r="H46" s="526"/>
      <c r="I46" s="526"/>
      <c r="J46" s="526"/>
      <c r="K46" s="526"/>
      <c r="L46" s="526"/>
    </row>
    <row r="47" spans="1:14" ht="30" customHeight="1" x14ac:dyDescent="0.2">
      <c r="A47" s="509">
        <v>28</v>
      </c>
      <c r="B47" s="527" t="s">
        <v>1852</v>
      </c>
      <c r="C47" s="527"/>
      <c r="D47" s="527"/>
      <c r="E47" s="527"/>
      <c r="F47" s="527"/>
      <c r="G47" s="527"/>
      <c r="H47" s="527"/>
      <c r="I47" s="527"/>
      <c r="J47" s="527"/>
      <c r="K47" s="527"/>
      <c r="L47" s="528"/>
      <c r="N47" s="99" t="s">
        <v>1805</v>
      </c>
    </row>
    <row r="48" spans="1:14" ht="30" customHeight="1" x14ac:dyDescent="0.2">
      <c r="A48" s="510"/>
      <c r="B48" s="529" t="s">
        <v>1853</v>
      </c>
      <c r="C48" s="529"/>
      <c r="D48" s="516" t="s">
        <v>1854</v>
      </c>
      <c r="E48" s="530"/>
      <c r="F48" s="530"/>
      <c r="G48" s="530"/>
      <c r="H48" s="530"/>
      <c r="I48" s="530"/>
      <c r="J48" s="517"/>
      <c r="K48" s="516" t="s">
        <v>1855</v>
      </c>
      <c r="L48" s="531"/>
    </row>
    <row r="49" spans="1:14" ht="56.25" customHeight="1" x14ac:dyDescent="0.2">
      <c r="A49" s="510"/>
      <c r="B49" s="520" t="s">
        <v>2060</v>
      </c>
      <c r="C49" s="520"/>
      <c r="D49" s="503" t="s">
        <v>2061</v>
      </c>
      <c r="E49" s="504"/>
      <c r="F49" s="504"/>
      <c r="G49" s="504"/>
      <c r="H49" s="504"/>
      <c r="I49" s="504"/>
      <c r="J49" s="505"/>
      <c r="K49" s="518">
        <v>47000</v>
      </c>
      <c r="L49" s="519"/>
    </row>
    <row r="50" spans="1:14" ht="48.75" customHeight="1" x14ac:dyDescent="0.2">
      <c r="A50" s="510"/>
      <c r="B50" s="520" t="s">
        <v>2062</v>
      </c>
      <c r="C50" s="520"/>
      <c r="D50" s="503" t="s">
        <v>2063</v>
      </c>
      <c r="E50" s="504"/>
      <c r="F50" s="504"/>
      <c r="G50" s="504"/>
      <c r="H50" s="504"/>
      <c r="I50" s="504"/>
      <c r="J50" s="505"/>
      <c r="K50" s="518">
        <v>917500</v>
      </c>
      <c r="L50" s="519"/>
    </row>
    <row r="51" spans="1:14" ht="55.5" customHeight="1" x14ac:dyDescent="0.2">
      <c r="A51" s="510"/>
      <c r="B51" s="521" t="s">
        <v>2064</v>
      </c>
      <c r="C51" s="522"/>
      <c r="D51" s="503" t="s">
        <v>2065</v>
      </c>
      <c r="E51" s="504"/>
      <c r="F51" s="504"/>
      <c r="G51" s="504"/>
      <c r="H51" s="504"/>
      <c r="I51" s="504"/>
      <c r="J51" s="505"/>
      <c r="K51" s="506">
        <v>1145000</v>
      </c>
      <c r="L51" s="507"/>
    </row>
    <row r="52" spans="1:14" ht="42" customHeight="1" thickBot="1" x14ac:dyDescent="0.25">
      <c r="A52" s="510"/>
      <c r="B52" s="501" t="s">
        <v>2066</v>
      </c>
      <c r="C52" s="502"/>
      <c r="D52" s="503" t="s">
        <v>2067</v>
      </c>
      <c r="E52" s="504"/>
      <c r="F52" s="504"/>
      <c r="G52" s="504"/>
      <c r="H52" s="504"/>
      <c r="I52" s="504"/>
      <c r="J52" s="505"/>
      <c r="K52" s="506">
        <v>5000</v>
      </c>
      <c r="L52" s="507"/>
    </row>
    <row r="53" spans="1:14" ht="15" customHeight="1" thickBot="1" x14ac:dyDescent="0.25">
      <c r="A53" s="508"/>
      <c r="B53" s="508"/>
      <c r="C53" s="508"/>
      <c r="D53" s="508"/>
      <c r="E53" s="508"/>
      <c r="F53" s="508"/>
      <c r="G53" s="508"/>
      <c r="H53" s="508"/>
      <c r="I53" s="508"/>
      <c r="J53" s="508"/>
      <c r="K53" s="508"/>
      <c r="L53" s="508"/>
    </row>
    <row r="54" spans="1:14" ht="30" customHeight="1" x14ac:dyDescent="0.2">
      <c r="A54" s="509">
        <v>29</v>
      </c>
      <c r="B54" s="511" t="s">
        <v>1948</v>
      </c>
      <c r="C54" s="511"/>
      <c r="D54" s="511"/>
      <c r="E54" s="511"/>
      <c r="F54" s="511"/>
      <c r="G54" s="511"/>
      <c r="H54" s="511"/>
      <c r="I54" s="511"/>
      <c r="J54" s="511"/>
      <c r="K54" s="511"/>
      <c r="L54" s="512"/>
      <c r="N54" s="99" t="s">
        <v>1856</v>
      </c>
    </row>
    <row r="55" spans="1:14" ht="42.75" customHeight="1" x14ac:dyDescent="0.2">
      <c r="A55" s="510"/>
      <c r="B55" s="513" t="s">
        <v>1857</v>
      </c>
      <c r="C55" s="514"/>
      <c r="D55" s="515"/>
      <c r="E55" s="513" t="s">
        <v>1858</v>
      </c>
      <c r="F55" s="515"/>
      <c r="G55" s="513" t="s">
        <v>1859</v>
      </c>
      <c r="H55" s="515"/>
      <c r="I55" s="516" t="s">
        <v>1860</v>
      </c>
      <c r="J55" s="517"/>
      <c r="K55" s="496" t="s">
        <v>1861</v>
      </c>
      <c r="L55" s="497"/>
    </row>
    <row r="56" spans="1:14" ht="42.75" hidden="1" customHeight="1" outlineLevel="1" x14ac:dyDescent="0.2">
      <c r="A56" s="510"/>
      <c r="B56" s="498"/>
      <c r="C56" s="499"/>
      <c r="D56" s="500"/>
      <c r="E56" s="140"/>
      <c r="F56" s="141"/>
      <c r="G56" s="140"/>
      <c r="H56" s="141"/>
      <c r="I56" s="142" t="s">
        <v>2068</v>
      </c>
      <c r="J56" s="143" t="s">
        <v>2069</v>
      </c>
      <c r="K56" s="140"/>
      <c r="L56" s="144"/>
    </row>
    <row r="57" spans="1:14" ht="31.5" customHeight="1" collapsed="1" x14ac:dyDescent="0.2">
      <c r="A57" s="510"/>
      <c r="B57" s="480" t="s">
        <v>1862</v>
      </c>
      <c r="C57" s="481"/>
      <c r="D57" s="482"/>
      <c r="E57" s="483" t="s">
        <v>1863</v>
      </c>
      <c r="F57" s="484"/>
      <c r="G57" s="483" t="s">
        <v>1864</v>
      </c>
      <c r="H57" s="484"/>
      <c r="I57" s="145">
        <v>0</v>
      </c>
      <c r="J57" s="146">
        <v>115000</v>
      </c>
      <c r="K57" s="485">
        <v>598470</v>
      </c>
      <c r="L57" s="486"/>
      <c r="N57" s="104"/>
    </row>
    <row r="58" spans="1:14" ht="31.5" hidden="1" customHeight="1" outlineLevel="1" x14ac:dyDescent="0.2">
      <c r="A58" s="510"/>
      <c r="B58" s="487" t="s">
        <v>2070</v>
      </c>
      <c r="C58" s="488"/>
      <c r="D58" s="489"/>
      <c r="E58" s="483" t="s">
        <v>1863</v>
      </c>
      <c r="F58" s="484"/>
      <c r="G58" s="483" t="s">
        <v>1864</v>
      </c>
      <c r="H58" s="484"/>
      <c r="I58" s="145">
        <v>0</v>
      </c>
      <c r="J58" s="146">
        <v>828</v>
      </c>
      <c r="K58" s="485" t="s">
        <v>1865</v>
      </c>
      <c r="L58" s="486"/>
    </row>
    <row r="59" spans="1:14" ht="41.25" customHeight="1" collapsed="1" x14ac:dyDescent="0.2">
      <c r="A59" s="510"/>
      <c r="B59" s="480" t="s">
        <v>1866</v>
      </c>
      <c r="C59" s="481"/>
      <c r="D59" s="482"/>
      <c r="E59" s="483" t="s">
        <v>1867</v>
      </c>
      <c r="F59" s="484"/>
      <c r="G59" s="483" t="s">
        <v>1868</v>
      </c>
      <c r="H59" s="484"/>
      <c r="I59" s="147">
        <v>0</v>
      </c>
      <c r="J59" s="148">
        <v>1</v>
      </c>
      <c r="K59" s="483">
        <v>31</v>
      </c>
      <c r="L59" s="490"/>
    </row>
    <row r="60" spans="1:14" ht="51.75" customHeight="1" x14ac:dyDescent="0.2">
      <c r="A60" s="510"/>
      <c r="B60" s="480" t="s">
        <v>1869</v>
      </c>
      <c r="C60" s="481"/>
      <c r="D60" s="482"/>
      <c r="E60" s="483" t="s">
        <v>1867</v>
      </c>
      <c r="F60" s="484"/>
      <c r="G60" s="483" t="s">
        <v>1868</v>
      </c>
      <c r="H60" s="484"/>
      <c r="I60" s="147">
        <v>0</v>
      </c>
      <c r="J60" s="148">
        <v>1</v>
      </c>
      <c r="K60" s="483">
        <v>31</v>
      </c>
      <c r="L60" s="490"/>
    </row>
    <row r="61" spans="1:14" ht="27.75" customHeight="1" x14ac:dyDescent="0.2">
      <c r="A61" s="510"/>
      <c r="B61" s="480" t="s">
        <v>1870</v>
      </c>
      <c r="C61" s="481"/>
      <c r="D61" s="482"/>
      <c r="E61" s="483" t="s">
        <v>1867</v>
      </c>
      <c r="F61" s="484"/>
      <c r="G61" s="483" t="s">
        <v>1871</v>
      </c>
      <c r="H61" s="484"/>
      <c r="I61" s="147">
        <v>0</v>
      </c>
      <c r="J61" s="148">
        <v>2062500</v>
      </c>
      <c r="K61" s="485">
        <v>350000000</v>
      </c>
      <c r="L61" s="486"/>
    </row>
    <row r="62" spans="1:14" ht="41.25" customHeight="1" x14ac:dyDescent="0.2">
      <c r="A62" s="510"/>
      <c r="B62" s="480" t="s">
        <v>1872</v>
      </c>
      <c r="C62" s="481"/>
      <c r="D62" s="482"/>
      <c r="E62" s="483" t="s">
        <v>1863</v>
      </c>
      <c r="F62" s="484"/>
      <c r="G62" s="483" t="s">
        <v>1873</v>
      </c>
      <c r="H62" s="484"/>
      <c r="I62" s="149">
        <v>0</v>
      </c>
      <c r="J62" s="150">
        <v>0</v>
      </c>
      <c r="K62" s="485" t="s">
        <v>1865</v>
      </c>
      <c r="L62" s="486"/>
    </row>
    <row r="63" spans="1:14" ht="30" customHeight="1" x14ac:dyDescent="0.2">
      <c r="A63" s="510"/>
      <c r="B63" s="480" t="s">
        <v>1874</v>
      </c>
      <c r="C63" s="481"/>
      <c r="D63" s="482"/>
      <c r="E63" s="483" t="s">
        <v>1863</v>
      </c>
      <c r="F63" s="484"/>
      <c r="G63" s="483" t="s">
        <v>1873</v>
      </c>
      <c r="H63" s="484"/>
      <c r="I63" s="149">
        <v>0</v>
      </c>
      <c r="J63" s="150">
        <v>0</v>
      </c>
      <c r="K63" s="485" t="s">
        <v>1865</v>
      </c>
      <c r="L63" s="486"/>
    </row>
    <row r="64" spans="1:14" ht="41.25" customHeight="1" thickBot="1" x14ac:dyDescent="0.25">
      <c r="A64" s="510"/>
      <c r="B64" s="491" t="s">
        <v>1875</v>
      </c>
      <c r="C64" s="492"/>
      <c r="D64" s="493"/>
      <c r="E64" s="494" t="s">
        <v>1867</v>
      </c>
      <c r="F64" s="495"/>
      <c r="G64" s="494" t="s">
        <v>1868</v>
      </c>
      <c r="H64" s="495"/>
      <c r="I64" s="151">
        <v>0</v>
      </c>
      <c r="J64" s="152">
        <v>0</v>
      </c>
      <c r="K64" s="485" t="s">
        <v>1865</v>
      </c>
      <c r="L64" s="486"/>
    </row>
    <row r="65" spans="1:12" ht="15" customHeight="1" thickBot="1" x14ac:dyDescent="0.25">
      <c r="A65" s="476"/>
      <c r="B65" s="476"/>
      <c r="C65" s="476"/>
      <c r="D65" s="476"/>
      <c r="E65" s="476"/>
      <c r="F65" s="476"/>
      <c r="G65" s="476"/>
      <c r="H65" s="476"/>
      <c r="I65" s="476"/>
      <c r="J65" s="476"/>
      <c r="K65" s="476"/>
      <c r="L65" s="476"/>
    </row>
    <row r="66" spans="1:12" ht="30" customHeight="1" thickBot="1" x14ac:dyDescent="0.25">
      <c r="A66" s="87">
        <v>30</v>
      </c>
      <c r="B66" s="477" t="s">
        <v>1876</v>
      </c>
      <c r="C66" s="477"/>
      <c r="D66" s="478" t="s">
        <v>1877</v>
      </c>
      <c r="E66" s="478"/>
      <c r="F66" s="478"/>
      <c r="G66" s="478"/>
      <c r="H66" s="478"/>
      <c r="I66" s="478"/>
      <c r="J66" s="478"/>
      <c r="K66" s="478"/>
      <c r="L66" s="479"/>
    </row>
    <row r="94" spans="1:1" x14ac:dyDescent="0.2">
      <c r="A94" s="102" t="s">
        <v>1878</v>
      </c>
    </row>
    <row r="95" spans="1:1" x14ac:dyDescent="0.2">
      <c r="A95" s="102" t="s">
        <v>14</v>
      </c>
    </row>
    <row r="96" spans="1:1" x14ac:dyDescent="0.2">
      <c r="A96" s="102" t="s">
        <v>1879</v>
      </c>
    </row>
    <row r="97" spans="1:1" x14ac:dyDescent="0.2">
      <c r="A97" s="102" t="s">
        <v>1880</v>
      </c>
    </row>
    <row r="98" spans="1:1" x14ac:dyDescent="0.2">
      <c r="A98" s="102" t="s">
        <v>1881</v>
      </c>
    </row>
    <row r="99" spans="1:1" x14ac:dyDescent="0.2">
      <c r="A99" s="102" t="s">
        <v>1882</v>
      </c>
    </row>
    <row r="100" spans="1:1" x14ac:dyDescent="0.2">
      <c r="A100" s="102" t="s">
        <v>1883</v>
      </c>
    </row>
    <row r="101" spans="1:1" x14ac:dyDescent="0.2">
      <c r="A101" s="102" t="s">
        <v>1884</v>
      </c>
    </row>
    <row r="102" spans="1:1" x14ac:dyDescent="0.2">
      <c r="A102" s="102" t="s">
        <v>1885</v>
      </c>
    </row>
    <row r="103" spans="1:1" x14ac:dyDescent="0.2">
      <c r="A103" s="102" t="s">
        <v>1886</v>
      </c>
    </row>
    <row r="104" spans="1:1" x14ac:dyDescent="0.2">
      <c r="A104" s="102" t="s">
        <v>1887</v>
      </c>
    </row>
    <row r="105" spans="1:1" x14ac:dyDescent="0.2">
      <c r="A105" s="102" t="s">
        <v>1888</v>
      </c>
    </row>
    <row r="106" spans="1:1" x14ac:dyDescent="0.2">
      <c r="A106" s="102" t="s">
        <v>1889</v>
      </c>
    </row>
    <row r="107" spans="1:1" x14ac:dyDescent="0.2">
      <c r="A107" s="102" t="s">
        <v>1890</v>
      </c>
    </row>
    <row r="108" spans="1:1" x14ac:dyDescent="0.2">
      <c r="A108" s="102" t="s">
        <v>1891</v>
      </c>
    </row>
    <row r="109" spans="1:1" x14ac:dyDescent="0.2">
      <c r="A109" s="102" t="s">
        <v>1892</v>
      </c>
    </row>
    <row r="110" spans="1:1" x14ac:dyDescent="0.2">
      <c r="A110" s="102" t="s">
        <v>1893</v>
      </c>
    </row>
    <row r="111" spans="1:1" x14ac:dyDescent="0.2">
      <c r="A111" s="102" t="s">
        <v>1894</v>
      </c>
    </row>
    <row r="112" spans="1:1" ht="15" x14ac:dyDescent="0.25">
      <c r="A112" s="97"/>
    </row>
    <row r="113" spans="1:1" ht="15" x14ac:dyDescent="0.25">
      <c r="A113" s="97"/>
    </row>
    <row r="114" spans="1:1" x14ac:dyDescent="0.2">
      <c r="A114" s="88" t="s">
        <v>1895</v>
      </c>
    </row>
    <row r="115" spans="1:1" x14ac:dyDescent="0.2">
      <c r="A115" s="88" t="s">
        <v>1896</v>
      </c>
    </row>
    <row r="116" spans="1:1" x14ac:dyDescent="0.2">
      <c r="A116" s="88" t="s">
        <v>1822</v>
      </c>
    </row>
    <row r="117" spans="1:1" x14ac:dyDescent="0.2">
      <c r="A117" s="88" t="s">
        <v>1897</v>
      </c>
    </row>
    <row r="118" spans="1:1" ht="15" x14ac:dyDescent="0.25">
      <c r="A118" s="97"/>
    </row>
    <row r="119" spans="1:1" ht="15" x14ac:dyDescent="0.25">
      <c r="A119" s="97"/>
    </row>
    <row r="120" spans="1:1" x14ac:dyDescent="0.2">
      <c r="A120" s="102" t="s">
        <v>1898</v>
      </c>
    </row>
    <row r="121" spans="1:1" x14ac:dyDescent="0.2">
      <c r="A121" s="102" t="s">
        <v>1899</v>
      </c>
    </row>
    <row r="122" spans="1:1" x14ac:dyDescent="0.2">
      <c r="A122" s="102" t="s">
        <v>1900</v>
      </c>
    </row>
    <row r="123" spans="1:1" x14ac:dyDescent="0.2">
      <c r="A123" s="102" t="s">
        <v>1901</v>
      </c>
    </row>
    <row r="124" spans="1:1" x14ac:dyDescent="0.2">
      <c r="A124" s="102" t="s">
        <v>1902</v>
      </c>
    </row>
    <row r="125" spans="1:1" x14ac:dyDescent="0.2">
      <c r="A125" s="102" t="s">
        <v>1903</v>
      </c>
    </row>
    <row r="126" spans="1:1" x14ac:dyDescent="0.2">
      <c r="A126" s="102" t="s">
        <v>1904</v>
      </c>
    </row>
    <row r="127" spans="1:1" x14ac:dyDescent="0.2">
      <c r="A127" s="102" t="s">
        <v>1905</v>
      </c>
    </row>
    <row r="128" spans="1:1" x14ac:dyDescent="0.2">
      <c r="A128" s="102" t="s">
        <v>1906</v>
      </c>
    </row>
    <row r="129" spans="1:1" x14ac:dyDescent="0.2">
      <c r="A129" s="102" t="s">
        <v>1907</v>
      </c>
    </row>
    <row r="130" spans="1:1" x14ac:dyDescent="0.2">
      <c r="A130" s="102" t="s">
        <v>1908</v>
      </c>
    </row>
    <row r="131" spans="1:1" x14ac:dyDescent="0.2">
      <c r="A131" s="102" t="s">
        <v>1824</v>
      </c>
    </row>
    <row r="132" spans="1:1" x14ac:dyDescent="0.2">
      <c r="A132" s="102" t="s">
        <v>1909</v>
      </c>
    </row>
    <row r="133" spans="1:1" x14ac:dyDescent="0.2">
      <c r="A133" s="102" t="s">
        <v>1910</v>
      </c>
    </row>
    <row r="134" spans="1:1" x14ac:dyDescent="0.2">
      <c r="A134" s="102" t="s">
        <v>1911</v>
      </c>
    </row>
    <row r="135" spans="1:1" x14ac:dyDescent="0.2">
      <c r="A135" s="102" t="s">
        <v>1912</v>
      </c>
    </row>
    <row r="136" spans="1:1" x14ac:dyDescent="0.2">
      <c r="A136" s="102" t="s">
        <v>1913</v>
      </c>
    </row>
    <row r="137" spans="1:1" x14ac:dyDescent="0.2">
      <c r="A137" s="102" t="s">
        <v>1914</v>
      </c>
    </row>
    <row r="138" spans="1:1" x14ac:dyDescent="0.2">
      <c r="A138" s="102" t="s">
        <v>1915</v>
      </c>
    </row>
    <row r="139" spans="1:1" x14ac:dyDescent="0.2">
      <c r="A139" s="102" t="s">
        <v>1916</v>
      </c>
    </row>
    <row r="140" spans="1:1" x14ac:dyDescent="0.2">
      <c r="A140" s="102" t="s">
        <v>1917</v>
      </c>
    </row>
    <row r="141" spans="1:1" x14ac:dyDescent="0.2">
      <c r="A141" s="102" t="s">
        <v>1918</v>
      </c>
    </row>
    <row r="142" spans="1:1" x14ac:dyDescent="0.2">
      <c r="A142" s="102" t="s">
        <v>1919</v>
      </c>
    </row>
    <row r="143" spans="1:1" x14ac:dyDescent="0.2">
      <c r="A143" s="102" t="s">
        <v>1920</v>
      </c>
    </row>
    <row r="144" spans="1:1" x14ac:dyDescent="0.2">
      <c r="A144" s="102" t="s">
        <v>1921</v>
      </c>
    </row>
    <row r="145" spans="1:1" x14ac:dyDescent="0.2">
      <c r="A145" s="102" t="s">
        <v>1922</v>
      </c>
    </row>
    <row r="146" spans="1:1" x14ac:dyDescent="0.2">
      <c r="A146" s="102" t="s">
        <v>1923</v>
      </c>
    </row>
    <row r="147" spans="1:1" x14ac:dyDescent="0.2">
      <c r="A147" s="102" t="s">
        <v>1924</v>
      </c>
    </row>
    <row r="148" spans="1:1" x14ac:dyDescent="0.2">
      <c r="A148" s="102" t="s">
        <v>1925</v>
      </c>
    </row>
    <row r="149" spans="1:1" x14ac:dyDescent="0.2">
      <c r="A149" s="102" t="s">
        <v>1926</v>
      </c>
    </row>
    <row r="150" spans="1:1" x14ac:dyDescent="0.2">
      <c r="A150" s="102" t="s">
        <v>1927</v>
      </c>
    </row>
    <row r="151" spans="1:1" x14ac:dyDescent="0.2">
      <c r="A151" s="102" t="s">
        <v>1928</v>
      </c>
    </row>
    <row r="152" spans="1:1" x14ac:dyDescent="0.2">
      <c r="A152" s="102" t="s">
        <v>1929</v>
      </c>
    </row>
    <row r="153" spans="1:1" x14ac:dyDescent="0.2">
      <c r="A153" s="102" t="s">
        <v>1930</v>
      </c>
    </row>
    <row r="154" spans="1:1" x14ac:dyDescent="0.2">
      <c r="A154" s="102" t="s">
        <v>1931</v>
      </c>
    </row>
    <row r="155" spans="1:1" x14ac:dyDescent="0.2">
      <c r="A155" s="102" t="s">
        <v>1932</v>
      </c>
    </row>
    <row r="156" spans="1:1" x14ac:dyDescent="0.2">
      <c r="A156" s="102" t="s">
        <v>1933</v>
      </c>
    </row>
    <row r="157" spans="1:1" ht="15" x14ac:dyDescent="0.25">
      <c r="A157" s="97"/>
    </row>
    <row r="158" spans="1:1" ht="15" x14ac:dyDescent="0.25">
      <c r="A158" s="97"/>
    </row>
    <row r="159" spans="1:1" x14ac:dyDescent="0.2">
      <c r="A159" s="103" t="s">
        <v>1826</v>
      </c>
    </row>
    <row r="160" spans="1:1" x14ac:dyDescent="0.2">
      <c r="A160" s="103" t="s">
        <v>1934</v>
      </c>
    </row>
    <row r="161" spans="1:1" ht="15" x14ac:dyDescent="0.25">
      <c r="A161" s="97"/>
    </row>
    <row r="162" spans="1:1" ht="15" x14ac:dyDescent="0.25">
      <c r="A162" s="97"/>
    </row>
    <row r="163" spans="1:1" x14ac:dyDescent="0.2">
      <c r="A163" s="103" t="s">
        <v>1935</v>
      </c>
    </row>
    <row r="164" spans="1:1" x14ac:dyDescent="0.2">
      <c r="A164" s="103" t="s">
        <v>1936</v>
      </c>
    </row>
    <row r="165" spans="1:1" x14ac:dyDescent="0.2">
      <c r="A165" s="103" t="s">
        <v>1828</v>
      </c>
    </row>
    <row r="166" spans="1:1" x14ac:dyDescent="0.2">
      <c r="A166" s="103" t="s">
        <v>1937</v>
      </c>
    </row>
    <row r="167" spans="1:1" ht="15" x14ac:dyDescent="0.25">
      <c r="A167" s="97"/>
    </row>
    <row r="168" spans="1:1" ht="15" x14ac:dyDescent="0.25">
      <c r="A168" s="97"/>
    </row>
    <row r="169" spans="1:1" x14ac:dyDescent="0.2">
      <c r="A169" s="103" t="s">
        <v>1938</v>
      </c>
    </row>
    <row r="170" spans="1:1" x14ac:dyDescent="0.2">
      <c r="A170" s="103" t="s">
        <v>1939</v>
      </c>
    </row>
    <row r="171" spans="1:1" x14ac:dyDescent="0.2">
      <c r="A171" s="103" t="s">
        <v>1830</v>
      </c>
    </row>
    <row r="172" spans="1:1" x14ac:dyDescent="0.2">
      <c r="A172" s="103" t="s">
        <v>1940</v>
      </c>
    </row>
    <row r="173" spans="1:1" x14ac:dyDescent="0.2">
      <c r="A173" s="103" t="s">
        <v>1941</v>
      </c>
    </row>
    <row r="174" spans="1:1" x14ac:dyDescent="0.2">
      <c r="A174" s="103" t="s">
        <v>1942</v>
      </c>
    </row>
  </sheetData>
  <autoFilter ref="N1:N177"/>
  <mergeCells count="144">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8"/>
    <mergeCell ref="D28:L28"/>
    <mergeCell ref="A22:L22"/>
    <mergeCell ref="B23:C23"/>
    <mergeCell ref="D23:L23"/>
    <mergeCell ref="B24:C24"/>
    <mergeCell ref="D24:L24"/>
    <mergeCell ref="B25:C25"/>
    <mergeCell ref="D25:L25"/>
    <mergeCell ref="B33:C33"/>
    <mergeCell ref="D33:L33"/>
    <mergeCell ref="B34:C34"/>
    <mergeCell ref="D34:L34"/>
    <mergeCell ref="B35:C35"/>
    <mergeCell ref="D35:L35"/>
    <mergeCell ref="B29:C29"/>
    <mergeCell ref="D29:L29"/>
    <mergeCell ref="A30:L30"/>
    <mergeCell ref="B31:C31"/>
    <mergeCell ref="D31:L31"/>
    <mergeCell ref="B32:C32"/>
    <mergeCell ref="D32:L32"/>
    <mergeCell ref="B38:C38"/>
    <mergeCell ref="D38:L38"/>
    <mergeCell ref="A39:L39"/>
    <mergeCell ref="A40:C40"/>
    <mergeCell ref="B41:C41"/>
    <mergeCell ref="B42:C42"/>
    <mergeCell ref="A36:L36"/>
    <mergeCell ref="B37:C37"/>
    <mergeCell ref="D37:E37"/>
    <mergeCell ref="F37:G37"/>
    <mergeCell ref="H37:I37"/>
    <mergeCell ref="J37:L37"/>
    <mergeCell ref="D49:J49"/>
    <mergeCell ref="K49:L49"/>
    <mergeCell ref="B50:C50"/>
    <mergeCell ref="D50:J50"/>
    <mergeCell ref="K50:L50"/>
    <mergeCell ref="B51:C51"/>
    <mergeCell ref="D51:J51"/>
    <mergeCell ref="K51:L51"/>
    <mergeCell ref="B43:C43"/>
    <mergeCell ref="B44:C44"/>
    <mergeCell ref="B45:C45"/>
    <mergeCell ref="A46:L46"/>
    <mergeCell ref="A47:A52"/>
    <mergeCell ref="B47:L47"/>
    <mergeCell ref="B48:C48"/>
    <mergeCell ref="D48:J48"/>
    <mergeCell ref="K48:L48"/>
    <mergeCell ref="B49:C49"/>
    <mergeCell ref="K55:L55"/>
    <mergeCell ref="B56:D56"/>
    <mergeCell ref="B57:D57"/>
    <mergeCell ref="E57:F57"/>
    <mergeCell ref="G57:H57"/>
    <mergeCell ref="K57:L57"/>
    <mergeCell ref="B52:C52"/>
    <mergeCell ref="D52:J52"/>
    <mergeCell ref="K52:L52"/>
    <mergeCell ref="A53:L53"/>
    <mergeCell ref="A54:A64"/>
    <mergeCell ref="B54:L54"/>
    <mergeCell ref="B55:D55"/>
    <mergeCell ref="E55:F55"/>
    <mergeCell ref="G55:H55"/>
    <mergeCell ref="I55:J55"/>
    <mergeCell ref="B60:D60"/>
    <mergeCell ref="E60:F60"/>
    <mergeCell ref="G60:H60"/>
    <mergeCell ref="K60:L60"/>
    <mergeCell ref="B61:D61"/>
    <mergeCell ref="E61:F61"/>
    <mergeCell ref="G61:H61"/>
    <mergeCell ref="K61:L61"/>
    <mergeCell ref="B58:D58"/>
    <mergeCell ref="E58:F58"/>
    <mergeCell ref="G58:H58"/>
    <mergeCell ref="K58:L58"/>
    <mergeCell ref="B59:D59"/>
    <mergeCell ref="E59:F59"/>
    <mergeCell ref="G59:H59"/>
    <mergeCell ref="K59:L59"/>
    <mergeCell ref="B64:D64"/>
    <mergeCell ref="E64:F64"/>
    <mergeCell ref="G64:H64"/>
    <mergeCell ref="K64:L64"/>
    <mergeCell ref="A65:L65"/>
    <mergeCell ref="B66:C66"/>
    <mergeCell ref="D66:L66"/>
    <mergeCell ref="B62:D62"/>
    <mergeCell ref="E62:F62"/>
    <mergeCell ref="G62:H62"/>
    <mergeCell ref="K62:L62"/>
    <mergeCell ref="B63:D63"/>
    <mergeCell ref="E63:F63"/>
    <mergeCell ref="G63:H63"/>
    <mergeCell ref="K63:L63"/>
  </mergeCells>
  <conditionalFormatting sqref="F37:G37">
    <cfRule type="containsText" dxfId="36" priority="4" stopIfTrue="1" operator="containsText" text="wybierz">
      <formula>NOT(ISERROR(SEARCH("wybierz",F37)))</formula>
    </cfRule>
  </conditionalFormatting>
  <conditionalFormatting sqref="D24:D26">
    <cfRule type="containsText" dxfId="35" priority="3" stopIfTrue="1" operator="containsText" text="wybierz">
      <formula>NOT(ISERROR(SEARCH("wybierz",D24)))</formula>
    </cfRule>
  </conditionalFormatting>
  <conditionalFormatting sqref="D27">
    <cfRule type="containsText" dxfId="34" priority="2" stopIfTrue="1" operator="containsText" text="wybierz">
      <formula>NOT(ISERROR(SEARCH("wybierz",D27)))</formula>
    </cfRule>
  </conditionalFormatting>
  <conditionalFormatting sqref="D28">
    <cfRule type="containsText" dxfId="33" priority="1" stopIfTrue="1" operator="containsText" text="wybierz">
      <formula>NOT(ISERROR(SEARCH("wybierz",D28)))</formula>
    </cfRule>
  </conditionalFormatting>
  <dataValidations count="7">
    <dataValidation type="list" allowBlank="1" showInputMessage="1" showErrorMessage="1" sqref="D20:L20">
      <formula1>$A$114:$A$117</formula1>
    </dataValidation>
    <dataValidation type="list" allowBlank="1" showInputMessage="1" showErrorMessage="1" prompt="wybierz Program z listy" sqref="E12:L12">
      <formula1>$A$94:$A$111</formula1>
    </dataValidation>
    <dataValidation type="list" allowBlank="1" showInputMessage="1" showErrorMessage="1" prompt="wybierz PI z listy" sqref="D25:L25">
      <formula1>$A$169:$A$174</formula1>
    </dataValidation>
    <dataValidation allowBlank="1" showInputMessage="1" showErrorMessage="1" prompt="zgodnie z właściwym PO" sqref="E13:L15"/>
    <dataValidation type="list" allowBlank="1" showInputMessage="1" showErrorMessage="1" prompt="wybierz narzędzie PP" sqref="D21:L21">
      <formula1>$A$120:$A$156</formula1>
    </dataValidation>
    <dataValidation type="list" allowBlank="1" showInputMessage="1" showErrorMessage="1" prompt="wybierz fundusz" sqref="D23:L23">
      <formula1>$A$159:$A$160</formula1>
    </dataValidation>
    <dataValidation type="list" allowBlank="1" showInputMessage="1" showErrorMessage="1" prompt="wybierz Cel Tematyczny" sqref="D24:L24">
      <formula1>$A$163:$A$166</formula1>
    </dataValidation>
  </dataValidations>
  <pageMargins left="0.23622047244094491" right="0.23622047244094491" top="0.74803149606299213" bottom="0.74803149606299213" header="0.31496062992125984" footer="0.31496062992125984"/>
  <pageSetup paperSize="9" scale="69" fitToHeight="0" orientation="portrait" cellComments="asDisplayed" r:id="rId1"/>
  <headerFooter>
    <oddHeader>&amp;CZałącznik 1</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P175"/>
  <sheetViews>
    <sheetView view="pageBreakPreview" zoomScale="70" zoomScaleNormal="40" zoomScaleSheetLayoutView="70" zoomScalePageLayoutView="40" workbookViewId="0">
      <selection activeCell="A3" sqref="A3:L3"/>
    </sheetView>
  </sheetViews>
  <sheetFormatPr defaultColWidth="9.140625" defaultRowHeight="15.75" outlineLevelRow="1" x14ac:dyDescent="0.25"/>
  <cols>
    <col min="1" max="1" width="5.140625" style="153" customWidth="1"/>
    <col min="2" max="2" width="9.140625" style="153"/>
    <col min="3" max="3" width="18.5703125" style="153" customWidth="1"/>
    <col min="4" max="4" width="17.7109375" style="153" customWidth="1"/>
    <col min="5" max="5" width="16.140625" style="153" customWidth="1"/>
    <col min="6" max="8" width="9.7109375" style="153" customWidth="1"/>
    <col min="9" max="10" width="17.28515625" style="153" customWidth="1"/>
    <col min="11" max="11" width="9.7109375" style="153" customWidth="1"/>
    <col min="12" max="12" width="65.85546875" style="153" customWidth="1"/>
    <col min="13" max="13" width="9.140625" style="153"/>
    <col min="14" max="14" width="0" style="153" hidden="1" customWidth="1"/>
    <col min="15" max="15" width="9.140625" style="153"/>
    <col min="16" max="16" width="14" style="153" bestFit="1" customWidth="1"/>
    <col min="17" max="16384" width="9.140625" style="153"/>
  </cols>
  <sheetData>
    <row r="1" spans="1:14" ht="41.25" customHeight="1" x14ac:dyDescent="0.25">
      <c r="A1" s="743" t="s">
        <v>1802</v>
      </c>
      <c r="B1" s="744"/>
      <c r="C1" s="744"/>
      <c r="D1" s="744"/>
      <c r="E1" s="744"/>
      <c r="F1" s="744"/>
      <c r="G1" s="744"/>
      <c r="H1" s="744"/>
      <c r="I1" s="744"/>
      <c r="J1" s="744"/>
      <c r="K1" s="744"/>
      <c r="L1" s="745"/>
      <c r="N1" s="153" t="s">
        <v>1803</v>
      </c>
    </row>
    <row r="2" spans="1:14" ht="30" customHeight="1" thickBot="1" x14ac:dyDescent="0.3">
      <c r="A2" s="154">
        <v>1</v>
      </c>
      <c r="B2" s="746" t="s">
        <v>1804</v>
      </c>
      <c r="C2" s="746"/>
      <c r="D2" s="746"/>
      <c r="E2" s="747"/>
      <c r="F2" s="748" t="s">
        <v>2314</v>
      </c>
      <c r="G2" s="748"/>
      <c r="H2" s="748"/>
      <c r="I2" s="748"/>
      <c r="J2" s="748"/>
      <c r="K2" s="748"/>
      <c r="L2" s="749"/>
      <c r="N2" s="153" t="s">
        <v>1805</v>
      </c>
    </row>
    <row r="3" spans="1:14" ht="15" customHeight="1" thickBot="1" x14ac:dyDescent="0.3">
      <c r="A3" s="732"/>
      <c r="B3" s="733"/>
      <c r="C3" s="733"/>
      <c r="D3" s="733"/>
      <c r="E3" s="733"/>
      <c r="F3" s="733"/>
      <c r="G3" s="733"/>
      <c r="H3" s="733"/>
      <c r="I3" s="733"/>
      <c r="J3" s="733"/>
      <c r="K3" s="733"/>
      <c r="L3" s="734"/>
    </row>
    <row r="4" spans="1:14" ht="30" customHeight="1" x14ac:dyDescent="0.25">
      <c r="A4" s="711" t="s">
        <v>0</v>
      </c>
      <c r="B4" s="712"/>
      <c r="C4" s="712"/>
      <c r="D4" s="712"/>
      <c r="E4" s="712"/>
      <c r="F4" s="712"/>
      <c r="G4" s="712"/>
      <c r="H4" s="712"/>
      <c r="I4" s="712"/>
      <c r="J4" s="712"/>
      <c r="K4" s="750"/>
      <c r="L4" s="751"/>
    </row>
    <row r="5" spans="1:14" ht="30" customHeight="1" x14ac:dyDescent="0.25">
      <c r="A5" s="155">
        <v>2</v>
      </c>
      <c r="B5" s="717" t="s">
        <v>1806</v>
      </c>
      <c r="C5" s="717"/>
      <c r="D5" s="717"/>
      <c r="E5" s="729" t="s">
        <v>2071</v>
      </c>
      <c r="F5" s="729"/>
      <c r="G5" s="729"/>
      <c r="H5" s="729"/>
      <c r="I5" s="729"/>
      <c r="J5" s="729"/>
      <c r="K5" s="729"/>
      <c r="L5" s="730"/>
      <c r="N5" s="153" t="s">
        <v>1807</v>
      </c>
    </row>
    <row r="6" spans="1:14" ht="30" customHeight="1" x14ac:dyDescent="0.25">
      <c r="A6" s="728">
        <v>3</v>
      </c>
      <c r="B6" s="717" t="s">
        <v>1808</v>
      </c>
      <c r="C6" s="717"/>
      <c r="D6" s="717"/>
      <c r="E6" s="729" t="s">
        <v>2072</v>
      </c>
      <c r="F6" s="729"/>
      <c r="G6" s="729"/>
      <c r="H6" s="729"/>
      <c r="I6" s="729"/>
      <c r="J6" s="729"/>
      <c r="K6" s="729"/>
      <c r="L6" s="730"/>
      <c r="N6" s="153" t="s">
        <v>1809</v>
      </c>
    </row>
    <row r="7" spans="1:14" ht="30" customHeight="1" x14ac:dyDescent="0.25">
      <c r="A7" s="728"/>
      <c r="B7" s="717"/>
      <c r="C7" s="717"/>
      <c r="D7" s="717"/>
      <c r="E7" s="156" t="s">
        <v>1810</v>
      </c>
      <c r="F7" s="731" t="s">
        <v>1338</v>
      </c>
      <c r="G7" s="731"/>
      <c r="H7" s="731"/>
      <c r="I7" s="156" t="s">
        <v>1811</v>
      </c>
      <c r="J7" s="725">
        <v>2469</v>
      </c>
      <c r="K7" s="726"/>
      <c r="L7" s="727"/>
    </row>
    <row r="8" spans="1:14" ht="30" hidden="1" customHeight="1" outlineLevel="1" x14ac:dyDescent="0.25">
      <c r="A8" s="735" t="s">
        <v>2029</v>
      </c>
      <c r="B8" s="736" t="s">
        <v>2030</v>
      </c>
      <c r="C8" s="736"/>
      <c r="D8" s="736"/>
      <c r="E8" s="695" t="s">
        <v>2031</v>
      </c>
      <c r="F8" s="695"/>
      <c r="G8" s="731" t="s">
        <v>2073</v>
      </c>
      <c r="H8" s="731"/>
      <c r="I8" s="731"/>
      <c r="J8" s="731"/>
      <c r="K8" s="731"/>
      <c r="L8" s="737"/>
      <c r="N8" s="153" t="s">
        <v>2032</v>
      </c>
    </row>
    <row r="9" spans="1:14" ht="30" hidden="1" customHeight="1" outlineLevel="1" x14ac:dyDescent="0.25">
      <c r="A9" s="735"/>
      <c r="B9" s="736"/>
      <c r="C9" s="736"/>
      <c r="D9" s="736"/>
      <c r="E9" s="157" t="s">
        <v>1810</v>
      </c>
      <c r="F9" s="731" t="s">
        <v>1338</v>
      </c>
      <c r="G9" s="731"/>
      <c r="H9" s="731"/>
      <c r="I9" s="157" t="s">
        <v>2033</v>
      </c>
      <c r="J9" s="725" t="s">
        <v>1338</v>
      </c>
      <c r="K9" s="726"/>
      <c r="L9" s="727"/>
    </row>
    <row r="10" spans="1:14" ht="30" customHeight="1" collapsed="1" x14ac:dyDescent="0.25">
      <c r="A10" s="728">
        <v>4</v>
      </c>
      <c r="B10" s="717" t="s">
        <v>1812</v>
      </c>
      <c r="C10" s="717"/>
      <c r="D10" s="717"/>
      <c r="E10" s="729" t="s">
        <v>2074</v>
      </c>
      <c r="F10" s="729"/>
      <c r="G10" s="729"/>
      <c r="H10" s="729"/>
      <c r="I10" s="729"/>
      <c r="J10" s="729"/>
      <c r="K10" s="729"/>
      <c r="L10" s="730"/>
      <c r="N10" s="153" t="s">
        <v>1805</v>
      </c>
    </row>
    <row r="11" spans="1:14" ht="30" customHeight="1" x14ac:dyDescent="0.25">
      <c r="A11" s="728"/>
      <c r="B11" s="717"/>
      <c r="C11" s="717"/>
      <c r="D11" s="717"/>
      <c r="E11" s="156" t="s">
        <v>1810</v>
      </c>
      <c r="F11" s="731"/>
      <c r="G11" s="731"/>
      <c r="H11" s="731"/>
      <c r="I11" s="156" t="s">
        <v>1811</v>
      </c>
      <c r="J11" s="725"/>
      <c r="K11" s="726"/>
      <c r="L11" s="727"/>
    </row>
    <row r="12" spans="1:14" ht="30" customHeight="1" x14ac:dyDescent="0.25">
      <c r="A12" s="155">
        <v>5</v>
      </c>
      <c r="B12" s="717" t="s">
        <v>11</v>
      </c>
      <c r="C12" s="717"/>
      <c r="D12" s="717"/>
      <c r="E12" s="738" t="s">
        <v>14</v>
      </c>
      <c r="F12" s="738"/>
      <c r="G12" s="738"/>
      <c r="H12" s="738"/>
      <c r="I12" s="738"/>
      <c r="J12" s="738"/>
      <c r="K12" s="739"/>
      <c r="L12" s="740"/>
      <c r="N12" s="153" t="s">
        <v>1805</v>
      </c>
    </row>
    <row r="13" spans="1:14" ht="33" customHeight="1" x14ac:dyDescent="0.25">
      <c r="A13" s="155">
        <v>6</v>
      </c>
      <c r="B13" s="717" t="s">
        <v>1815</v>
      </c>
      <c r="C13" s="717"/>
      <c r="D13" s="717"/>
      <c r="E13" s="741" t="s">
        <v>1816</v>
      </c>
      <c r="F13" s="741"/>
      <c r="G13" s="741"/>
      <c r="H13" s="741"/>
      <c r="I13" s="741"/>
      <c r="J13" s="741"/>
      <c r="K13" s="741"/>
      <c r="L13" s="742"/>
      <c r="N13" s="153" t="s">
        <v>1805</v>
      </c>
    </row>
    <row r="14" spans="1:14" ht="30" customHeight="1" x14ac:dyDescent="0.25">
      <c r="A14" s="155">
        <v>7</v>
      </c>
      <c r="B14" s="717" t="s">
        <v>1817</v>
      </c>
      <c r="C14" s="717"/>
      <c r="D14" s="717"/>
      <c r="E14" s="723" t="s">
        <v>1818</v>
      </c>
      <c r="F14" s="723"/>
      <c r="G14" s="723"/>
      <c r="H14" s="723"/>
      <c r="I14" s="723"/>
      <c r="J14" s="723"/>
      <c r="K14" s="723"/>
      <c r="L14" s="724"/>
      <c r="N14" s="153" t="s">
        <v>1805</v>
      </c>
    </row>
    <row r="15" spans="1:14" ht="30" customHeight="1" x14ac:dyDescent="0.25">
      <c r="A15" s="155">
        <v>8</v>
      </c>
      <c r="B15" s="717" t="s">
        <v>1819</v>
      </c>
      <c r="C15" s="717"/>
      <c r="D15" s="717"/>
      <c r="E15" s="718" t="s">
        <v>1814</v>
      </c>
      <c r="F15" s="718"/>
      <c r="G15" s="718"/>
      <c r="H15" s="718"/>
      <c r="I15" s="718"/>
      <c r="J15" s="718"/>
      <c r="K15" s="718"/>
      <c r="L15" s="719"/>
      <c r="N15" s="153" t="s">
        <v>1805</v>
      </c>
    </row>
    <row r="16" spans="1:14" ht="72" customHeight="1" thickBot="1" x14ac:dyDescent="0.3">
      <c r="A16" s="155">
        <v>9</v>
      </c>
      <c r="B16" s="717" t="s">
        <v>2</v>
      </c>
      <c r="C16" s="717"/>
      <c r="D16" s="717"/>
      <c r="E16" s="720" t="s">
        <v>2035</v>
      </c>
      <c r="F16" s="720"/>
      <c r="G16" s="720"/>
      <c r="H16" s="720"/>
      <c r="I16" s="720"/>
      <c r="J16" s="720"/>
      <c r="K16" s="720"/>
      <c r="L16" s="721"/>
      <c r="N16" s="153" t="s">
        <v>1805</v>
      </c>
    </row>
    <row r="17" spans="1:16" ht="54.75" hidden="1" customHeight="1" outlineLevel="1" thickBot="1" x14ac:dyDescent="0.3">
      <c r="A17" s="158" t="s">
        <v>2036</v>
      </c>
      <c r="B17" s="722" t="s">
        <v>2037</v>
      </c>
      <c r="C17" s="722"/>
      <c r="D17" s="722"/>
      <c r="E17" s="718" t="s">
        <v>2075</v>
      </c>
      <c r="F17" s="718"/>
      <c r="G17" s="718"/>
      <c r="H17" s="718"/>
      <c r="I17" s="718"/>
      <c r="J17" s="718"/>
      <c r="K17" s="718"/>
      <c r="L17" s="719"/>
      <c r="N17" s="153" t="s">
        <v>2039</v>
      </c>
      <c r="P17" s="159"/>
    </row>
    <row r="18" spans="1:16" ht="15" customHeight="1" collapsed="1" thickBot="1" x14ac:dyDescent="0.3">
      <c r="A18" s="732"/>
      <c r="B18" s="733"/>
      <c r="C18" s="733"/>
      <c r="D18" s="733"/>
      <c r="E18" s="733"/>
      <c r="F18" s="733"/>
      <c r="G18" s="733"/>
      <c r="H18" s="733"/>
      <c r="I18" s="733"/>
      <c r="J18" s="733"/>
      <c r="K18" s="733"/>
      <c r="L18" s="734"/>
    </row>
    <row r="19" spans="1:16" ht="30" customHeight="1" x14ac:dyDescent="0.25">
      <c r="A19" s="711" t="s">
        <v>1820</v>
      </c>
      <c r="B19" s="712"/>
      <c r="C19" s="712"/>
      <c r="D19" s="712"/>
      <c r="E19" s="712"/>
      <c r="F19" s="712"/>
      <c r="G19" s="712"/>
      <c r="H19" s="712"/>
      <c r="I19" s="712"/>
      <c r="J19" s="712"/>
      <c r="K19" s="712"/>
      <c r="L19" s="713"/>
    </row>
    <row r="20" spans="1:16" ht="41.25" customHeight="1" x14ac:dyDescent="0.25">
      <c r="A20" s="155">
        <v>10</v>
      </c>
      <c r="B20" s="692" t="s">
        <v>1821</v>
      </c>
      <c r="C20" s="692"/>
      <c r="D20" s="714" t="s">
        <v>1896</v>
      </c>
      <c r="E20" s="714"/>
      <c r="F20" s="714"/>
      <c r="G20" s="714"/>
      <c r="H20" s="714"/>
      <c r="I20" s="714"/>
      <c r="J20" s="714"/>
      <c r="K20" s="714"/>
      <c r="L20" s="715"/>
      <c r="N20" s="153" t="s">
        <v>1805</v>
      </c>
    </row>
    <row r="21" spans="1:16" ht="60" customHeight="1" thickBot="1" x14ac:dyDescent="0.3">
      <c r="A21" s="160">
        <v>11</v>
      </c>
      <c r="B21" s="716" t="s">
        <v>1823</v>
      </c>
      <c r="C21" s="716"/>
      <c r="D21" s="699" t="s">
        <v>1911</v>
      </c>
      <c r="E21" s="699"/>
      <c r="F21" s="699"/>
      <c r="G21" s="699"/>
      <c r="H21" s="699"/>
      <c r="I21" s="699"/>
      <c r="J21" s="699"/>
      <c r="K21" s="699"/>
      <c r="L21" s="700"/>
      <c r="N21" s="153" t="s">
        <v>1805</v>
      </c>
    </row>
    <row r="22" spans="1:16" ht="15" customHeight="1" thickBot="1" x14ac:dyDescent="0.3">
      <c r="A22" s="637"/>
      <c r="B22" s="637"/>
      <c r="C22" s="637"/>
      <c r="D22" s="637"/>
      <c r="E22" s="637"/>
      <c r="F22" s="637"/>
      <c r="G22" s="637"/>
      <c r="H22" s="637"/>
      <c r="I22" s="637"/>
      <c r="J22" s="637"/>
      <c r="K22" s="637"/>
      <c r="L22" s="637"/>
    </row>
    <row r="23" spans="1:16" ht="30" customHeight="1" x14ac:dyDescent="0.25">
      <c r="A23" s="161">
        <v>12</v>
      </c>
      <c r="B23" s="708" t="s">
        <v>1825</v>
      </c>
      <c r="C23" s="708"/>
      <c r="D23" s="709" t="s">
        <v>1826</v>
      </c>
      <c r="E23" s="709"/>
      <c r="F23" s="709"/>
      <c r="G23" s="709"/>
      <c r="H23" s="709"/>
      <c r="I23" s="709"/>
      <c r="J23" s="709"/>
      <c r="K23" s="709"/>
      <c r="L23" s="710"/>
      <c r="N23" s="153" t="s">
        <v>1805</v>
      </c>
    </row>
    <row r="24" spans="1:16" ht="30" customHeight="1" x14ac:dyDescent="0.25">
      <c r="A24" s="162">
        <v>13</v>
      </c>
      <c r="B24" s="692" t="s">
        <v>1827</v>
      </c>
      <c r="C24" s="692"/>
      <c r="D24" s="704" t="s">
        <v>1828</v>
      </c>
      <c r="E24" s="704"/>
      <c r="F24" s="704"/>
      <c r="G24" s="704"/>
      <c r="H24" s="704"/>
      <c r="I24" s="704"/>
      <c r="J24" s="704"/>
      <c r="K24" s="704"/>
      <c r="L24" s="705"/>
      <c r="N24" s="153" t="s">
        <v>1805</v>
      </c>
    </row>
    <row r="25" spans="1:16" ht="63" customHeight="1" x14ac:dyDescent="0.25">
      <c r="A25" s="162">
        <v>14</v>
      </c>
      <c r="B25" s="692" t="s">
        <v>1829</v>
      </c>
      <c r="C25" s="692"/>
      <c r="D25" s="704" t="s">
        <v>1830</v>
      </c>
      <c r="E25" s="704"/>
      <c r="F25" s="704"/>
      <c r="G25" s="704"/>
      <c r="H25" s="704"/>
      <c r="I25" s="704"/>
      <c r="J25" s="704"/>
      <c r="K25" s="704"/>
      <c r="L25" s="705"/>
      <c r="N25" s="153" t="s">
        <v>1805</v>
      </c>
    </row>
    <row r="26" spans="1:16" ht="114" customHeight="1" x14ac:dyDescent="0.25">
      <c r="A26" s="162">
        <v>15</v>
      </c>
      <c r="B26" s="692" t="s">
        <v>1831</v>
      </c>
      <c r="C26" s="692"/>
      <c r="D26" s="704" t="s">
        <v>2076</v>
      </c>
      <c r="E26" s="704"/>
      <c r="F26" s="704"/>
      <c r="G26" s="704"/>
      <c r="H26" s="704"/>
      <c r="I26" s="704"/>
      <c r="J26" s="704"/>
      <c r="K26" s="704"/>
      <c r="L26" s="705"/>
      <c r="N26" s="153" t="s">
        <v>1805</v>
      </c>
    </row>
    <row r="27" spans="1:16" ht="258" customHeight="1" x14ac:dyDescent="0.25">
      <c r="A27" s="162">
        <v>16</v>
      </c>
      <c r="B27" s="692" t="s">
        <v>1832</v>
      </c>
      <c r="C27" s="692"/>
      <c r="D27" s="704" t="s">
        <v>2077</v>
      </c>
      <c r="E27" s="704"/>
      <c r="F27" s="704"/>
      <c r="G27" s="704"/>
      <c r="H27" s="704"/>
      <c r="I27" s="704"/>
      <c r="J27" s="704"/>
      <c r="K27" s="704"/>
      <c r="L27" s="705"/>
      <c r="N27" s="153" t="s">
        <v>1833</v>
      </c>
    </row>
    <row r="28" spans="1:16" ht="171" customHeight="1" x14ac:dyDescent="0.25">
      <c r="A28" s="162">
        <v>17</v>
      </c>
      <c r="B28" s="706" t="s">
        <v>1834</v>
      </c>
      <c r="C28" s="707"/>
      <c r="D28" s="704" t="s">
        <v>2078</v>
      </c>
      <c r="E28" s="704"/>
      <c r="F28" s="704"/>
      <c r="G28" s="704"/>
      <c r="H28" s="704"/>
      <c r="I28" s="704"/>
      <c r="J28" s="704"/>
      <c r="K28" s="704"/>
      <c r="L28" s="705"/>
      <c r="N28" s="153" t="s">
        <v>1805</v>
      </c>
    </row>
    <row r="29" spans="1:16" ht="297" customHeight="1" thickBot="1" x14ac:dyDescent="0.3">
      <c r="A29" s="160">
        <v>18</v>
      </c>
      <c r="B29" s="654" t="s">
        <v>1835</v>
      </c>
      <c r="C29" s="654"/>
      <c r="D29" s="699" t="s">
        <v>2079</v>
      </c>
      <c r="E29" s="699"/>
      <c r="F29" s="699"/>
      <c r="G29" s="699"/>
      <c r="H29" s="699"/>
      <c r="I29" s="699"/>
      <c r="J29" s="699"/>
      <c r="K29" s="699"/>
      <c r="L29" s="700"/>
      <c r="N29" s="153" t="s">
        <v>1805</v>
      </c>
    </row>
    <row r="30" spans="1:16" ht="15.75" customHeight="1" thickBot="1" x14ac:dyDescent="0.3">
      <c r="A30" s="637"/>
      <c r="B30" s="637"/>
      <c r="C30" s="637"/>
      <c r="D30" s="637"/>
      <c r="E30" s="637"/>
      <c r="F30" s="637"/>
      <c r="G30" s="637"/>
      <c r="H30" s="637"/>
      <c r="I30" s="637"/>
      <c r="J30" s="637"/>
      <c r="K30" s="637"/>
      <c r="L30" s="637"/>
    </row>
    <row r="31" spans="1:16" ht="44.45" customHeight="1" x14ac:dyDescent="0.25">
      <c r="A31" s="161">
        <v>19</v>
      </c>
      <c r="B31" s="701" t="s">
        <v>1836</v>
      </c>
      <c r="C31" s="701"/>
      <c r="D31" s="702" t="s">
        <v>2080</v>
      </c>
      <c r="E31" s="702"/>
      <c r="F31" s="702"/>
      <c r="G31" s="702"/>
      <c r="H31" s="702"/>
      <c r="I31" s="702"/>
      <c r="J31" s="702"/>
      <c r="K31" s="702"/>
      <c r="L31" s="703"/>
      <c r="N31" s="153" t="s">
        <v>1805</v>
      </c>
    </row>
    <row r="32" spans="1:16" ht="265.5" customHeight="1" x14ac:dyDescent="0.25">
      <c r="A32" s="162">
        <v>20</v>
      </c>
      <c r="B32" s="653" t="s">
        <v>1837</v>
      </c>
      <c r="C32" s="653"/>
      <c r="D32" s="693" t="s">
        <v>2081</v>
      </c>
      <c r="E32" s="693"/>
      <c r="F32" s="693"/>
      <c r="G32" s="693"/>
      <c r="H32" s="693"/>
      <c r="I32" s="693"/>
      <c r="J32" s="693"/>
      <c r="K32" s="693"/>
      <c r="L32" s="694"/>
      <c r="N32" s="153" t="s">
        <v>1838</v>
      </c>
      <c r="P32" s="159"/>
    </row>
    <row r="33" spans="1:16" ht="330" customHeight="1" thickBot="1" x14ac:dyDescent="0.3">
      <c r="A33" s="162">
        <v>21</v>
      </c>
      <c r="B33" s="692" t="s">
        <v>1839</v>
      </c>
      <c r="C33" s="692"/>
      <c r="D33" s="693" t="s">
        <v>2082</v>
      </c>
      <c r="E33" s="693"/>
      <c r="F33" s="693"/>
      <c r="G33" s="693"/>
      <c r="H33" s="693"/>
      <c r="I33" s="693"/>
      <c r="J33" s="693"/>
      <c r="K33" s="693"/>
      <c r="L33" s="694"/>
      <c r="N33" s="153" t="s">
        <v>1805</v>
      </c>
    </row>
    <row r="34" spans="1:16" ht="366.75" hidden="1" customHeight="1" outlineLevel="1" thickBot="1" x14ac:dyDescent="0.3">
      <c r="A34" s="163" t="s">
        <v>2047</v>
      </c>
      <c r="B34" s="695" t="s">
        <v>2048</v>
      </c>
      <c r="C34" s="695"/>
      <c r="D34" s="696" t="s">
        <v>2083</v>
      </c>
      <c r="E34" s="696"/>
      <c r="F34" s="696"/>
      <c r="G34" s="696"/>
      <c r="H34" s="696"/>
      <c r="I34" s="696"/>
      <c r="J34" s="696"/>
      <c r="K34" s="696"/>
      <c r="L34" s="697"/>
      <c r="N34" s="153" t="s">
        <v>2050</v>
      </c>
    </row>
    <row r="35" spans="1:16" ht="321" hidden="1" customHeight="1" outlineLevel="1" thickBot="1" x14ac:dyDescent="0.3">
      <c r="A35" s="158" t="s">
        <v>2051</v>
      </c>
      <c r="B35" s="698" t="s">
        <v>2052</v>
      </c>
      <c r="C35" s="698"/>
      <c r="D35" s="696" t="s">
        <v>2084</v>
      </c>
      <c r="E35" s="696"/>
      <c r="F35" s="696"/>
      <c r="G35" s="696"/>
      <c r="H35" s="696"/>
      <c r="I35" s="696"/>
      <c r="J35" s="696"/>
      <c r="K35" s="696"/>
      <c r="L35" s="697"/>
      <c r="N35" s="153" t="s">
        <v>2054</v>
      </c>
    </row>
    <row r="36" spans="1:16" ht="16.5" collapsed="1" thickBot="1" x14ac:dyDescent="0.3">
      <c r="A36" s="637"/>
      <c r="B36" s="637"/>
      <c r="C36" s="637"/>
      <c r="D36" s="637"/>
      <c r="E36" s="637"/>
      <c r="F36" s="637"/>
      <c r="G36" s="637"/>
      <c r="H36" s="637"/>
      <c r="I36" s="637"/>
      <c r="J36" s="637"/>
      <c r="K36" s="637"/>
      <c r="L36" s="637"/>
    </row>
    <row r="37" spans="1:16" ht="60" customHeight="1" x14ac:dyDescent="0.25">
      <c r="A37" s="164">
        <v>22</v>
      </c>
      <c r="B37" s="683" t="s">
        <v>1944</v>
      </c>
      <c r="C37" s="683"/>
      <c r="D37" s="684" t="s">
        <v>1945</v>
      </c>
      <c r="E37" s="684"/>
      <c r="F37" s="685" t="s">
        <v>1943</v>
      </c>
      <c r="G37" s="686"/>
      <c r="H37" s="687" t="s">
        <v>1946</v>
      </c>
      <c r="I37" s="688"/>
      <c r="J37" s="689" t="s">
        <v>1953</v>
      </c>
      <c r="K37" s="690"/>
      <c r="L37" s="691"/>
      <c r="N37" s="153" t="s">
        <v>1840</v>
      </c>
    </row>
    <row r="38" spans="1:16" ht="60" customHeight="1" thickBot="1" x14ac:dyDescent="0.3">
      <c r="A38" s="160">
        <v>23</v>
      </c>
      <c r="B38" s="677" t="s">
        <v>1947</v>
      </c>
      <c r="C38" s="678"/>
      <c r="D38" s="679" t="s">
        <v>2085</v>
      </c>
      <c r="E38" s="680"/>
      <c r="F38" s="680"/>
      <c r="G38" s="680"/>
      <c r="H38" s="680"/>
      <c r="I38" s="680"/>
      <c r="J38" s="680"/>
      <c r="K38" s="680"/>
      <c r="L38" s="681"/>
      <c r="N38" s="153" t="s">
        <v>1841</v>
      </c>
    </row>
    <row r="39" spans="1:16" ht="15" customHeight="1" thickBot="1" x14ac:dyDescent="0.3">
      <c r="A39" s="637"/>
      <c r="B39" s="637"/>
      <c r="C39" s="637"/>
      <c r="D39" s="637"/>
      <c r="E39" s="637"/>
      <c r="F39" s="637"/>
      <c r="G39" s="637"/>
      <c r="H39" s="637"/>
      <c r="I39" s="637"/>
      <c r="J39" s="637"/>
      <c r="K39" s="637"/>
      <c r="L39" s="637"/>
    </row>
    <row r="40" spans="1:16" ht="30" customHeight="1" x14ac:dyDescent="0.25">
      <c r="A40" s="682" t="s">
        <v>1842</v>
      </c>
      <c r="B40" s="657"/>
      <c r="C40" s="657"/>
      <c r="D40" s="165" t="s">
        <v>1843</v>
      </c>
      <c r="E40" s="165">
        <v>2017</v>
      </c>
      <c r="F40" s="165">
        <v>2018</v>
      </c>
      <c r="G40" s="165">
        <v>2019</v>
      </c>
      <c r="H40" s="165">
        <v>2020</v>
      </c>
      <c r="I40" s="165">
        <v>2021</v>
      </c>
      <c r="J40" s="165">
        <v>2022</v>
      </c>
      <c r="K40" s="165">
        <v>2023</v>
      </c>
      <c r="L40" s="166" t="s">
        <v>1844</v>
      </c>
    </row>
    <row r="41" spans="1:16" ht="45" customHeight="1" x14ac:dyDescent="0.25">
      <c r="A41" s="162">
        <v>24</v>
      </c>
      <c r="B41" s="653" t="s">
        <v>1845</v>
      </c>
      <c r="C41" s="653"/>
      <c r="D41" s="313">
        <v>0</v>
      </c>
      <c r="E41" s="323">
        <v>7474000</v>
      </c>
      <c r="F41" s="323">
        <v>0</v>
      </c>
      <c r="G41" s="323">
        <v>0</v>
      </c>
      <c r="H41" s="323">
        <v>0</v>
      </c>
      <c r="I41" s="323">
        <v>0</v>
      </c>
      <c r="J41" s="323">
        <v>0</v>
      </c>
      <c r="K41" s="323">
        <v>0</v>
      </c>
      <c r="L41" s="324">
        <f>SUM(D41:K41)</f>
        <v>7474000</v>
      </c>
      <c r="N41" s="153" t="s">
        <v>1846</v>
      </c>
      <c r="P41" s="272"/>
    </row>
    <row r="42" spans="1:16" ht="45" customHeight="1" x14ac:dyDescent="0.25">
      <c r="A42" s="162">
        <v>25</v>
      </c>
      <c r="B42" s="653" t="s">
        <v>1847</v>
      </c>
      <c r="C42" s="653"/>
      <c r="D42" s="313">
        <v>0</v>
      </c>
      <c r="E42" s="323">
        <v>1130000</v>
      </c>
      <c r="F42" s="323">
        <v>0</v>
      </c>
      <c r="G42" s="323">
        <v>0</v>
      </c>
      <c r="H42" s="323">
        <v>0</v>
      </c>
      <c r="I42" s="323">
        <v>0</v>
      </c>
      <c r="J42" s="323">
        <v>0</v>
      </c>
      <c r="K42" s="323">
        <v>0</v>
      </c>
      <c r="L42" s="324">
        <f>SUM(D42:K42)</f>
        <v>1130000</v>
      </c>
      <c r="N42" s="153" t="s">
        <v>1848</v>
      </c>
    </row>
    <row r="43" spans="1:16" ht="45" hidden="1" customHeight="1" outlineLevel="1" x14ac:dyDescent="0.25">
      <c r="A43" s="167" t="s">
        <v>2057</v>
      </c>
      <c r="B43" s="652" t="s">
        <v>2058</v>
      </c>
      <c r="C43" s="652"/>
      <c r="D43" s="313">
        <v>0</v>
      </c>
      <c r="E43" s="323">
        <v>1130000</v>
      </c>
      <c r="F43" s="323">
        <v>0</v>
      </c>
      <c r="G43" s="323">
        <v>0</v>
      </c>
      <c r="H43" s="323">
        <v>0</v>
      </c>
      <c r="I43" s="323">
        <v>0</v>
      </c>
      <c r="J43" s="323">
        <v>0</v>
      </c>
      <c r="K43" s="323">
        <v>0</v>
      </c>
      <c r="L43" s="324">
        <f>SUM(D43:K43)</f>
        <v>1130000</v>
      </c>
      <c r="N43" s="153" t="s">
        <v>2059</v>
      </c>
    </row>
    <row r="44" spans="1:16" ht="45" customHeight="1" collapsed="1" x14ac:dyDescent="0.25">
      <c r="A44" s="162">
        <v>26</v>
      </c>
      <c r="B44" s="653" t="s">
        <v>1849</v>
      </c>
      <c r="C44" s="653"/>
      <c r="D44" s="313">
        <v>0</v>
      </c>
      <c r="E44" s="323">
        <f>E42*85%</f>
        <v>960500</v>
      </c>
      <c r="F44" s="323">
        <v>0</v>
      </c>
      <c r="G44" s="323">
        <v>0</v>
      </c>
      <c r="H44" s="323">
        <v>0</v>
      </c>
      <c r="I44" s="323">
        <v>0</v>
      </c>
      <c r="J44" s="323">
        <v>0</v>
      </c>
      <c r="K44" s="323">
        <v>0</v>
      </c>
      <c r="L44" s="324">
        <f>SUM(D44:K44)</f>
        <v>960500</v>
      </c>
      <c r="N44" s="153" t="s">
        <v>1850</v>
      </c>
    </row>
    <row r="45" spans="1:16" ht="45" customHeight="1" thickBot="1" x14ac:dyDescent="0.3">
      <c r="A45" s="160">
        <v>27</v>
      </c>
      <c r="B45" s="654" t="s">
        <v>1851</v>
      </c>
      <c r="C45" s="654"/>
      <c r="D45" s="168">
        <v>0</v>
      </c>
      <c r="E45" s="168">
        <f t="shared" ref="E45" si="0">E44/E42</f>
        <v>0.85</v>
      </c>
      <c r="F45" s="168">
        <v>0</v>
      </c>
      <c r="G45" s="168">
        <v>0</v>
      </c>
      <c r="H45" s="168">
        <v>0</v>
      </c>
      <c r="I45" s="168">
        <v>0</v>
      </c>
      <c r="J45" s="168">
        <v>0</v>
      </c>
      <c r="K45" s="168">
        <v>0</v>
      </c>
      <c r="L45" s="169">
        <f>L44/L42</f>
        <v>0.85</v>
      </c>
      <c r="N45" s="153" t="s">
        <v>1805</v>
      </c>
    </row>
    <row r="46" spans="1:16" ht="16.5" thickBot="1" x14ac:dyDescent="0.3">
      <c r="A46" s="655"/>
      <c r="B46" s="655"/>
      <c r="C46" s="655"/>
      <c r="D46" s="655"/>
      <c r="E46" s="655"/>
      <c r="F46" s="655"/>
      <c r="G46" s="655"/>
      <c r="H46" s="655"/>
      <c r="I46" s="655"/>
      <c r="J46" s="655"/>
      <c r="K46" s="655"/>
      <c r="L46" s="655"/>
    </row>
    <row r="47" spans="1:16" ht="30" customHeight="1" x14ac:dyDescent="0.25">
      <c r="A47" s="638">
        <v>28</v>
      </c>
      <c r="B47" s="657" t="s">
        <v>1852</v>
      </c>
      <c r="C47" s="657"/>
      <c r="D47" s="657"/>
      <c r="E47" s="657"/>
      <c r="F47" s="657"/>
      <c r="G47" s="657"/>
      <c r="H47" s="657"/>
      <c r="I47" s="657"/>
      <c r="J47" s="657"/>
      <c r="K47" s="657"/>
      <c r="L47" s="658"/>
      <c r="N47" s="153" t="s">
        <v>1805</v>
      </c>
    </row>
    <row r="48" spans="1:16" ht="30" customHeight="1" x14ac:dyDescent="0.25">
      <c r="A48" s="639"/>
      <c r="B48" s="659" t="s">
        <v>1853</v>
      </c>
      <c r="C48" s="659"/>
      <c r="D48" s="645" t="s">
        <v>1854</v>
      </c>
      <c r="E48" s="660"/>
      <c r="F48" s="660"/>
      <c r="G48" s="660"/>
      <c r="H48" s="660"/>
      <c r="I48" s="660"/>
      <c r="J48" s="646"/>
      <c r="K48" s="645" t="s">
        <v>1855</v>
      </c>
      <c r="L48" s="661"/>
    </row>
    <row r="49" spans="1:16" ht="95.25" customHeight="1" x14ac:dyDescent="0.25">
      <c r="A49" s="639"/>
      <c r="B49" s="662" t="s">
        <v>2086</v>
      </c>
      <c r="C49" s="663"/>
      <c r="D49" s="664" t="s">
        <v>2087</v>
      </c>
      <c r="E49" s="665"/>
      <c r="F49" s="665"/>
      <c r="G49" s="665"/>
      <c r="H49" s="665"/>
      <c r="I49" s="665"/>
      <c r="J49" s="666"/>
      <c r="K49" s="675">
        <v>1130000</v>
      </c>
      <c r="L49" s="676"/>
    </row>
    <row r="50" spans="1:16" ht="154.5" customHeight="1" x14ac:dyDescent="0.25">
      <c r="A50" s="639"/>
      <c r="B50" s="662" t="s">
        <v>2088</v>
      </c>
      <c r="C50" s="663"/>
      <c r="D50" s="664" t="s">
        <v>2089</v>
      </c>
      <c r="E50" s="665"/>
      <c r="F50" s="665"/>
      <c r="G50" s="665"/>
      <c r="H50" s="665"/>
      <c r="I50" s="665"/>
      <c r="J50" s="666"/>
      <c r="K50" s="667">
        <v>844000</v>
      </c>
      <c r="L50" s="668"/>
    </row>
    <row r="51" spans="1:16" ht="375" customHeight="1" x14ac:dyDescent="0.25">
      <c r="A51" s="639"/>
      <c r="B51" s="662" t="s">
        <v>2090</v>
      </c>
      <c r="C51" s="663"/>
      <c r="D51" s="664" t="s">
        <v>2091</v>
      </c>
      <c r="E51" s="665"/>
      <c r="F51" s="665"/>
      <c r="G51" s="665"/>
      <c r="H51" s="665"/>
      <c r="I51" s="665"/>
      <c r="J51" s="666"/>
      <c r="K51" s="667">
        <v>3500000</v>
      </c>
      <c r="L51" s="668"/>
    </row>
    <row r="52" spans="1:16" ht="362.25" customHeight="1" x14ac:dyDescent="0.25">
      <c r="A52" s="639"/>
      <c r="B52" s="662" t="s">
        <v>2092</v>
      </c>
      <c r="C52" s="663"/>
      <c r="D52" s="664" t="s">
        <v>2093</v>
      </c>
      <c r="E52" s="665"/>
      <c r="F52" s="665"/>
      <c r="G52" s="665"/>
      <c r="H52" s="665"/>
      <c r="I52" s="665"/>
      <c r="J52" s="666"/>
      <c r="K52" s="667">
        <v>2000000</v>
      </c>
      <c r="L52" s="668"/>
      <c r="P52" s="159"/>
    </row>
    <row r="53" spans="1:16" ht="30" customHeight="1" thickBot="1" x14ac:dyDescent="0.3">
      <c r="A53" s="656"/>
      <c r="B53" s="669" t="s">
        <v>1844</v>
      </c>
      <c r="C53" s="669"/>
      <c r="D53" s="670"/>
      <c r="E53" s="671"/>
      <c r="F53" s="671"/>
      <c r="G53" s="671"/>
      <c r="H53" s="671"/>
      <c r="I53" s="671"/>
      <c r="J53" s="672"/>
      <c r="K53" s="673">
        <f>SUM(K49:L52)</f>
        <v>7474000</v>
      </c>
      <c r="L53" s="674"/>
    </row>
    <row r="54" spans="1:16" ht="15" customHeight="1" thickBot="1" x14ac:dyDescent="0.3">
      <c r="A54" s="637"/>
      <c r="B54" s="637"/>
      <c r="C54" s="637"/>
      <c r="D54" s="637"/>
      <c r="E54" s="637"/>
      <c r="F54" s="637"/>
      <c r="G54" s="637"/>
      <c r="H54" s="637"/>
      <c r="I54" s="637"/>
      <c r="J54" s="637"/>
      <c r="K54" s="637"/>
      <c r="L54" s="637"/>
    </row>
    <row r="55" spans="1:16" ht="30" customHeight="1" x14ac:dyDescent="0.25">
      <c r="A55" s="638">
        <v>29</v>
      </c>
      <c r="B55" s="640" t="s">
        <v>1948</v>
      </c>
      <c r="C55" s="640"/>
      <c r="D55" s="640"/>
      <c r="E55" s="640"/>
      <c r="F55" s="640"/>
      <c r="G55" s="640"/>
      <c r="H55" s="640"/>
      <c r="I55" s="640"/>
      <c r="J55" s="640"/>
      <c r="K55" s="640"/>
      <c r="L55" s="641"/>
      <c r="N55" s="153" t="s">
        <v>1856</v>
      </c>
    </row>
    <row r="56" spans="1:16" ht="42.75" customHeight="1" x14ac:dyDescent="0.25">
      <c r="A56" s="639"/>
      <c r="B56" s="642" t="s">
        <v>1857</v>
      </c>
      <c r="C56" s="643"/>
      <c r="D56" s="644"/>
      <c r="E56" s="642" t="s">
        <v>1858</v>
      </c>
      <c r="F56" s="644"/>
      <c r="G56" s="642" t="s">
        <v>1859</v>
      </c>
      <c r="H56" s="644"/>
      <c r="I56" s="645" t="s">
        <v>1860</v>
      </c>
      <c r="J56" s="646"/>
      <c r="K56" s="647" t="s">
        <v>1861</v>
      </c>
      <c r="L56" s="648"/>
    </row>
    <row r="57" spans="1:16" ht="42.75" hidden="1" customHeight="1" outlineLevel="1" x14ac:dyDescent="0.25">
      <c r="A57" s="639"/>
      <c r="B57" s="649"/>
      <c r="C57" s="650"/>
      <c r="D57" s="651"/>
      <c r="E57" s="170"/>
      <c r="F57" s="171"/>
      <c r="G57" s="170"/>
      <c r="H57" s="171"/>
      <c r="I57" s="172" t="s">
        <v>2068</v>
      </c>
      <c r="J57" s="173" t="s">
        <v>2069</v>
      </c>
      <c r="K57" s="170"/>
      <c r="L57" s="174"/>
    </row>
    <row r="58" spans="1:16" ht="31.5" customHeight="1" collapsed="1" x14ac:dyDescent="0.25">
      <c r="A58" s="639"/>
      <c r="B58" s="621" t="s">
        <v>1862</v>
      </c>
      <c r="C58" s="622"/>
      <c r="D58" s="623"/>
      <c r="E58" s="624" t="s">
        <v>1863</v>
      </c>
      <c r="F58" s="625"/>
      <c r="G58" s="624" t="s">
        <v>1864</v>
      </c>
      <c r="H58" s="625"/>
      <c r="I58" s="175">
        <v>0</v>
      </c>
      <c r="J58" s="176">
        <v>43638</v>
      </c>
      <c r="K58" s="626">
        <v>598470</v>
      </c>
      <c r="L58" s="627"/>
      <c r="P58" s="159"/>
    </row>
    <row r="59" spans="1:16" ht="43.9" hidden="1" customHeight="1" outlineLevel="1" x14ac:dyDescent="0.25">
      <c r="A59" s="639"/>
      <c r="B59" s="634" t="s">
        <v>2070</v>
      </c>
      <c r="C59" s="635"/>
      <c r="D59" s="636"/>
      <c r="E59" s="624" t="s">
        <v>1863</v>
      </c>
      <c r="F59" s="625"/>
      <c r="G59" s="624" t="s">
        <v>1864</v>
      </c>
      <c r="H59" s="625"/>
      <c r="I59" s="175">
        <v>0</v>
      </c>
      <c r="J59" s="176">
        <v>200</v>
      </c>
      <c r="K59" s="626" t="s">
        <v>1865</v>
      </c>
      <c r="L59" s="627"/>
      <c r="P59" s="159"/>
    </row>
    <row r="60" spans="1:16" ht="41.25" customHeight="1" collapsed="1" x14ac:dyDescent="0.25">
      <c r="A60" s="639"/>
      <c r="B60" s="621" t="s">
        <v>1866</v>
      </c>
      <c r="C60" s="622"/>
      <c r="D60" s="623"/>
      <c r="E60" s="624" t="s">
        <v>1867</v>
      </c>
      <c r="F60" s="625"/>
      <c r="G60" s="624" t="s">
        <v>1868</v>
      </c>
      <c r="H60" s="625"/>
      <c r="I60" s="177">
        <v>0</v>
      </c>
      <c r="J60" s="178">
        <v>1</v>
      </c>
      <c r="K60" s="624">
        <v>31</v>
      </c>
      <c r="L60" s="633"/>
    </row>
    <row r="61" spans="1:16" ht="51.75" customHeight="1" x14ac:dyDescent="0.25">
      <c r="A61" s="639"/>
      <c r="B61" s="621" t="s">
        <v>1869</v>
      </c>
      <c r="C61" s="622"/>
      <c r="D61" s="623"/>
      <c r="E61" s="624" t="s">
        <v>1867</v>
      </c>
      <c r="F61" s="625"/>
      <c r="G61" s="624" t="s">
        <v>1868</v>
      </c>
      <c r="H61" s="625"/>
      <c r="I61" s="177">
        <v>0</v>
      </c>
      <c r="J61" s="178">
        <v>1</v>
      </c>
      <c r="K61" s="624">
        <v>31</v>
      </c>
      <c r="L61" s="633"/>
    </row>
    <row r="62" spans="1:16" ht="27.75" customHeight="1" x14ac:dyDescent="0.25">
      <c r="A62" s="639"/>
      <c r="B62" s="621" t="s">
        <v>2094</v>
      </c>
      <c r="C62" s="622"/>
      <c r="D62" s="623"/>
      <c r="E62" s="624" t="s">
        <v>1867</v>
      </c>
      <c r="F62" s="625"/>
      <c r="G62" s="624" t="s">
        <v>1871</v>
      </c>
      <c r="H62" s="625"/>
      <c r="I62" s="179">
        <v>0</v>
      </c>
      <c r="J62" s="180">
        <f>1130000+844000</f>
        <v>1974000</v>
      </c>
      <c r="K62" s="626">
        <v>350000000</v>
      </c>
      <c r="L62" s="627"/>
      <c r="P62" s="159"/>
    </row>
    <row r="63" spans="1:16" ht="41.25" customHeight="1" x14ac:dyDescent="0.25">
      <c r="A63" s="639"/>
      <c r="B63" s="621" t="s">
        <v>1872</v>
      </c>
      <c r="C63" s="622"/>
      <c r="D63" s="623"/>
      <c r="E63" s="624" t="s">
        <v>1863</v>
      </c>
      <c r="F63" s="625"/>
      <c r="G63" s="624" t="s">
        <v>1873</v>
      </c>
      <c r="H63" s="625"/>
      <c r="I63" s="181">
        <v>0</v>
      </c>
      <c r="J63" s="182">
        <v>0</v>
      </c>
      <c r="K63" s="626" t="s">
        <v>1865</v>
      </c>
      <c r="L63" s="627"/>
    </row>
    <row r="64" spans="1:16" ht="30" customHeight="1" x14ac:dyDescent="0.25">
      <c r="A64" s="639"/>
      <c r="B64" s="621" t="s">
        <v>1874</v>
      </c>
      <c r="C64" s="622"/>
      <c r="D64" s="623"/>
      <c r="E64" s="624" t="s">
        <v>1863</v>
      </c>
      <c r="F64" s="625"/>
      <c r="G64" s="624" t="s">
        <v>1873</v>
      </c>
      <c r="H64" s="625"/>
      <c r="I64" s="181">
        <v>0</v>
      </c>
      <c r="J64" s="182">
        <v>0</v>
      </c>
      <c r="K64" s="626" t="s">
        <v>1865</v>
      </c>
      <c r="L64" s="627"/>
    </row>
    <row r="65" spans="1:12" ht="41.25" customHeight="1" thickBot="1" x14ac:dyDescent="0.3">
      <c r="A65" s="639"/>
      <c r="B65" s="628" t="s">
        <v>1875</v>
      </c>
      <c r="C65" s="629"/>
      <c r="D65" s="630"/>
      <c r="E65" s="631" t="s">
        <v>1867</v>
      </c>
      <c r="F65" s="632"/>
      <c r="G65" s="631" t="s">
        <v>1868</v>
      </c>
      <c r="H65" s="632"/>
      <c r="I65" s="183">
        <v>0</v>
      </c>
      <c r="J65" s="184">
        <v>0</v>
      </c>
      <c r="K65" s="626" t="s">
        <v>1865</v>
      </c>
      <c r="L65" s="627"/>
    </row>
    <row r="66" spans="1:12" ht="15" customHeight="1" thickBot="1" x14ac:dyDescent="0.3">
      <c r="A66" s="617"/>
      <c r="B66" s="617"/>
      <c r="C66" s="617"/>
      <c r="D66" s="617"/>
      <c r="E66" s="617"/>
      <c r="F66" s="617"/>
      <c r="G66" s="617"/>
      <c r="H66" s="617"/>
      <c r="I66" s="617"/>
      <c r="J66" s="617"/>
      <c r="K66" s="617"/>
      <c r="L66" s="617"/>
    </row>
    <row r="67" spans="1:12" ht="30" customHeight="1" thickBot="1" x14ac:dyDescent="0.3">
      <c r="A67" s="185">
        <v>30</v>
      </c>
      <c r="B67" s="618" t="s">
        <v>1876</v>
      </c>
      <c r="C67" s="618"/>
      <c r="D67" s="619" t="s">
        <v>1877</v>
      </c>
      <c r="E67" s="619"/>
      <c r="F67" s="619"/>
      <c r="G67" s="619"/>
      <c r="H67" s="619"/>
      <c r="I67" s="619"/>
      <c r="J67" s="619"/>
      <c r="K67" s="619"/>
      <c r="L67" s="620"/>
    </row>
    <row r="95" spans="1:1" x14ac:dyDescent="0.25">
      <c r="A95" s="186" t="s">
        <v>1878</v>
      </c>
    </row>
    <row r="96" spans="1:1" x14ac:dyDescent="0.25">
      <c r="A96" s="186" t="s">
        <v>14</v>
      </c>
    </row>
    <row r="97" spans="1:1" x14ac:dyDescent="0.25">
      <c r="A97" s="186" t="s">
        <v>1879</v>
      </c>
    </row>
    <row r="98" spans="1:1" x14ac:dyDescent="0.25">
      <c r="A98" s="186" t="s">
        <v>1880</v>
      </c>
    </row>
    <row r="99" spans="1:1" x14ac:dyDescent="0.25">
      <c r="A99" s="186" t="s">
        <v>1881</v>
      </c>
    </row>
    <row r="100" spans="1:1" x14ac:dyDescent="0.25">
      <c r="A100" s="186" t="s">
        <v>1882</v>
      </c>
    </row>
    <row r="101" spans="1:1" x14ac:dyDescent="0.25">
      <c r="A101" s="186" t="s">
        <v>1883</v>
      </c>
    </row>
    <row r="102" spans="1:1" x14ac:dyDescent="0.25">
      <c r="A102" s="186" t="s">
        <v>1884</v>
      </c>
    </row>
    <row r="103" spans="1:1" x14ac:dyDescent="0.25">
      <c r="A103" s="186" t="s">
        <v>1885</v>
      </c>
    </row>
    <row r="104" spans="1:1" x14ac:dyDescent="0.25">
      <c r="A104" s="186" t="s">
        <v>1886</v>
      </c>
    </row>
    <row r="105" spans="1:1" x14ac:dyDescent="0.25">
      <c r="A105" s="186" t="s">
        <v>1887</v>
      </c>
    </row>
    <row r="106" spans="1:1" x14ac:dyDescent="0.25">
      <c r="A106" s="186" t="s">
        <v>1888</v>
      </c>
    </row>
    <row r="107" spans="1:1" x14ac:dyDescent="0.25">
      <c r="A107" s="186" t="s">
        <v>1889</v>
      </c>
    </row>
    <row r="108" spans="1:1" x14ac:dyDescent="0.25">
      <c r="A108" s="186" t="s">
        <v>1890</v>
      </c>
    </row>
    <row r="109" spans="1:1" x14ac:dyDescent="0.25">
      <c r="A109" s="186" t="s">
        <v>1891</v>
      </c>
    </row>
    <row r="110" spans="1:1" x14ac:dyDescent="0.25">
      <c r="A110" s="186" t="s">
        <v>1892</v>
      </c>
    </row>
    <row r="111" spans="1:1" x14ac:dyDescent="0.25">
      <c r="A111" s="186" t="s">
        <v>1893</v>
      </c>
    </row>
    <row r="112" spans="1:1" x14ac:dyDescent="0.25">
      <c r="A112" s="186" t="s">
        <v>1894</v>
      </c>
    </row>
    <row r="113" spans="1:1" x14ac:dyDescent="0.25">
      <c r="A113" s="187"/>
    </row>
    <row r="114" spans="1:1" x14ac:dyDescent="0.25">
      <c r="A114" s="187"/>
    </row>
    <row r="115" spans="1:1" x14ac:dyDescent="0.25">
      <c r="A115" s="188" t="s">
        <v>1895</v>
      </c>
    </row>
    <row r="116" spans="1:1" x14ac:dyDescent="0.25">
      <c r="A116" s="188" t="s">
        <v>1896</v>
      </c>
    </row>
    <row r="117" spans="1:1" x14ac:dyDescent="0.25">
      <c r="A117" s="188" t="s">
        <v>1822</v>
      </c>
    </row>
    <row r="118" spans="1:1" x14ac:dyDescent="0.25">
      <c r="A118" s="188" t="s">
        <v>1897</v>
      </c>
    </row>
    <row r="119" spans="1:1" x14ac:dyDescent="0.25">
      <c r="A119" s="187"/>
    </row>
    <row r="120" spans="1:1" x14ac:dyDescent="0.25">
      <c r="A120" s="187"/>
    </row>
    <row r="121" spans="1:1" x14ac:dyDescent="0.25">
      <c r="A121" s="186" t="s">
        <v>1898</v>
      </c>
    </row>
    <row r="122" spans="1:1" x14ac:dyDescent="0.25">
      <c r="A122" s="186" t="s">
        <v>1899</v>
      </c>
    </row>
    <row r="123" spans="1:1" x14ac:dyDescent="0.25">
      <c r="A123" s="186" t="s">
        <v>1900</v>
      </c>
    </row>
    <row r="124" spans="1:1" x14ac:dyDescent="0.25">
      <c r="A124" s="186" t="s">
        <v>1901</v>
      </c>
    </row>
    <row r="125" spans="1:1" x14ac:dyDescent="0.25">
      <c r="A125" s="186" t="s">
        <v>1902</v>
      </c>
    </row>
    <row r="126" spans="1:1" x14ac:dyDescent="0.25">
      <c r="A126" s="186" t="s">
        <v>1903</v>
      </c>
    </row>
    <row r="127" spans="1:1" x14ac:dyDescent="0.25">
      <c r="A127" s="186" t="s">
        <v>1904</v>
      </c>
    </row>
    <row r="128" spans="1:1" x14ac:dyDescent="0.25">
      <c r="A128" s="186" t="s">
        <v>1905</v>
      </c>
    </row>
    <row r="129" spans="1:1" x14ac:dyDescent="0.25">
      <c r="A129" s="186" t="s">
        <v>1906</v>
      </c>
    </row>
    <row r="130" spans="1:1" x14ac:dyDescent="0.25">
      <c r="A130" s="186" t="s">
        <v>1907</v>
      </c>
    </row>
    <row r="131" spans="1:1" x14ac:dyDescent="0.25">
      <c r="A131" s="186" t="s">
        <v>1908</v>
      </c>
    </row>
    <row r="132" spans="1:1" x14ac:dyDescent="0.25">
      <c r="A132" s="186" t="s">
        <v>1824</v>
      </c>
    </row>
    <row r="133" spans="1:1" x14ac:dyDescent="0.25">
      <c r="A133" s="186" t="s">
        <v>1909</v>
      </c>
    </row>
    <row r="134" spans="1:1" x14ac:dyDescent="0.25">
      <c r="A134" s="186" t="s">
        <v>1910</v>
      </c>
    </row>
    <row r="135" spans="1:1" x14ac:dyDescent="0.25">
      <c r="A135" s="186" t="s">
        <v>1911</v>
      </c>
    </row>
    <row r="136" spans="1:1" x14ac:dyDescent="0.25">
      <c r="A136" s="186" t="s">
        <v>1912</v>
      </c>
    </row>
    <row r="137" spans="1:1" x14ac:dyDescent="0.25">
      <c r="A137" s="186" t="s">
        <v>1913</v>
      </c>
    </row>
    <row r="138" spans="1:1" x14ac:dyDescent="0.25">
      <c r="A138" s="186" t="s">
        <v>1914</v>
      </c>
    </row>
    <row r="139" spans="1:1" x14ac:dyDescent="0.25">
      <c r="A139" s="186" t="s">
        <v>1915</v>
      </c>
    </row>
    <row r="140" spans="1:1" x14ac:dyDescent="0.25">
      <c r="A140" s="186" t="s">
        <v>1916</v>
      </c>
    </row>
    <row r="141" spans="1:1" x14ac:dyDescent="0.25">
      <c r="A141" s="186" t="s">
        <v>1917</v>
      </c>
    </row>
    <row r="142" spans="1:1" x14ac:dyDescent="0.25">
      <c r="A142" s="186" t="s">
        <v>1918</v>
      </c>
    </row>
    <row r="143" spans="1:1" x14ac:dyDescent="0.25">
      <c r="A143" s="186" t="s">
        <v>1919</v>
      </c>
    </row>
    <row r="144" spans="1:1" x14ac:dyDescent="0.25">
      <c r="A144" s="186" t="s">
        <v>1920</v>
      </c>
    </row>
    <row r="145" spans="1:1" x14ac:dyDescent="0.25">
      <c r="A145" s="186" t="s">
        <v>1921</v>
      </c>
    </row>
    <row r="146" spans="1:1" x14ac:dyDescent="0.25">
      <c r="A146" s="186" t="s">
        <v>1922</v>
      </c>
    </row>
    <row r="147" spans="1:1" x14ac:dyDescent="0.25">
      <c r="A147" s="186" t="s">
        <v>1923</v>
      </c>
    </row>
    <row r="148" spans="1:1" x14ac:dyDescent="0.25">
      <c r="A148" s="186" t="s">
        <v>1924</v>
      </c>
    </row>
    <row r="149" spans="1:1" x14ac:dyDescent="0.25">
      <c r="A149" s="186" t="s">
        <v>1925</v>
      </c>
    </row>
    <row r="150" spans="1:1" x14ac:dyDescent="0.25">
      <c r="A150" s="186" t="s">
        <v>1926</v>
      </c>
    </row>
    <row r="151" spans="1:1" x14ac:dyDescent="0.25">
      <c r="A151" s="186" t="s">
        <v>1927</v>
      </c>
    </row>
    <row r="152" spans="1:1" x14ac:dyDescent="0.25">
      <c r="A152" s="186" t="s">
        <v>1928</v>
      </c>
    </row>
    <row r="153" spans="1:1" x14ac:dyDescent="0.25">
      <c r="A153" s="186" t="s">
        <v>1929</v>
      </c>
    </row>
    <row r="154" spans="1:1" x14ac:dyDescent="0.25">
      <c r="A154" s="186" t="s">
        <v>1930</v>
      </c>
    </row>
    <row r="155" spans="1:1" x14ac:dyDescent="0.25">
      <c r="A155" s="186" t="s">
        <v>1931</v>
      </c>
    </row>
    <row r="156" spans="1:1" x14ac:dyDescent="0.25">
      <c r="A156" s="186" t="s">
        <v>1932</v>
      </c>
    </row>
    <row r="157" spans="1:1" x14ac:dyDescent="0.25">
      <c r="A157" s="186" t="s">
        <v>1933</v>
      </c>
    </row>
    <row r="158" spans="1:1" x14ac:dyDescent="0.25">
      <c r="A158" s="187"/>
    </row>
    <row r="159" spans="1:1" x14ac:dyDescent="0.25">
      <c r="A159" s="187"/>
    </row>
    <row r="160" spans="1:1" x14ac:dyDescent="0.25">
      <c r="A160" s="189" t="s">
        <v>1826</v>
      </c>
    </row>
    <row r="161" spans="1:1" x14ac:dyDescent="0.25">
      <c r="A161" s="189" t="s">
        <v>1934</v>
      </c>
    </row>
    <row r="162" spans="1:1" x14ac:dyDescent="0.25">
      <c r="A162" s="187"/>
    </row>
    <row r="163" spans="1:1" x14ac:dyDescent="0.25">
      <c r="A163" s="187"/>
    </row>
    <row r="164" spans="1:1" x14ac:dyDescent="0.25">
      <c r="A164" s="189" t="s">
        <v>1935</v>
      </c>
    </row>
    <row r="165" spans="1:1" x14ac:dyDescent="0.25">
      <c r="A165" s="189" t="s">
        <v>1936</v>
      </c>
    </row>
    <row r="166" spans="1:1" x14ac:dyDescent="0.25">
      <c r="A166" s="189" t="s">
        <v>1828</v>
      </c>
    </row>
    <row r="167" spans="1:1" x14ac:dyDescent="0.25">
      <c r="A167" s="189" t="s">
        <v>1937</v>
      </c>
    </row>
    <row r="168" spans="1:1" x14ac:dyDescent="0.25">
      <c r="A168" s="187"/>
    </row>
    <row r="169" spans="1:1" x14ac:dyDescent="0.25">
      <c r="A169" s="187"/>
    </row>
    <row r="170" spans="1:1" x14ac:dyDescent="0.25">
      <c r="A170" s="189" t="s">
        <v>1938</v>
      </c>
    </row>
    <row r="171" spans="1:1" x14ac:dyDescent="0.25">
      <c r="A171" s="189" t="s">
        <v>1939</v>
      </c>
    </row>
    <row r="172" spans="1:1" x14ac:dyDescent="0.25">
      <c r="A172" s="189" t="s">
        <v>1830</v>
      </c>
    </row>
    <row r="173" spans="1:1" x14ac:dyDescent="0.25">
      <c r="A173" s="189" t="s">
        <v>1940</v>
      </c>
    </row>
    <row r="174" spans="1:1" x14ac:dyDescent="0.25">
      <c r="A174" s="189" t="s">
        <v>1941</v>
      </c>
    </row>
    <row r="175" spans="1:1" x14ac:dyDescent="0.25">
      <c r="A175" s="189" t="s">
        <v>1942</v>
      </c>
    </row>
  </sheetData>
  <autoFilter ref="N1:N178"/>
  <mergeCells count="147">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8"/>
    <mergeCell ref="D28:L28"/>
    <mergeCell ref="A22:L22"/>
    <mergeCell ref="B23:C23"/>
    <mergeCell ref="D23:L23"/>
    <mergeCell ref="B24:C24"/>
    <mergeCell ref="D24:L24"/>
    <mergeCell ref="B25:C25"/>
    <mergeCell ref="D25:L25"/>
    <mergeCell ref="B33:C33"/>
    <mergeCell ref="D33:L33"/>
    <mergeCell ref="B34:C34"/>
    <mergeCell ref="D34:L34"/>
    <mergeCell ref="B35:C35"/>
    <mergeCell ref="D35:L35"/>
    <mergeCell ref="B29:C29"/>
    <mergeCell ref="D29:L29"/>
    <mergeCell ref="A30:L30"/>
    <mergeCell ref="B31:C31"/>
    <mergeCell ref="D31:L31"/>
    <mergeCell ref="B32:C32"/>
    <mergeCell ref="D32:L32"/>
    <mergeCell ref="B38:C38"/>
    <mergeCell ref="D38:L38"/>
    <mergeCell ref="A39:L39"/>
    <mergeCell ref="A40:C40"/>
    <mergeCell ref="B41:C41"/>
    <mergeCell ref="B42:C42"/>
    <mergeCell ref="A36:L36"/>
    <mergeCell ref="B37:C37"/>
    <mergeCell ref="D37:E37"/>
    <mergeCell ref="F37:G37"/>
    <mergeCell ref="H37:I37"/>
    <mergeCell ref="J37:L37"/>
    <mergeCell ref="B43:C43"/>
    <mergeCell ref="B44:C44"/>
    <mergeCell ref="B45:C45"/>
    <mergeCell ref="A46:L46"/>
    <mergeCell ref="A47:A53"/>
    <mergeCell ref="B47:L47"/>
    <mergeCell ref="B48:C48"/>
    <mergeCell ref="D48:J48"/>
    <mergeCell ref="K48:L48"/>
    <mergeCell ref="B49:C49"/>
    <mergeCell ref="B52:C52"/>
    <mergeCell ref="D52:J52"/>
    <mergeCell ref="K52:L52"/>
    <mergeCell ref="B53:C53"/>
    <mergeCell ref="D53:J53"/>
    <mergeCell ref="K53:L53"/>
    <mergeCell ref="D49:J49"/>
    <mergeCell ref="K49:L49"/>
    <mergeCell ref="B50:C50"/>
    <mergeCell ref="D50:J50"/>
    <mergeCell ref="K50:L50"/>
    <mergeCell ref="B51:C51"/>
    <mergeCell ref="D51:J51"/>
    <mergeCell ref="K51:L51"/>
    <mergeCell ref="E58:F58"/>
    <mergeCell ref="G58:H58"/>
    <mergeCell ref="K58:L58"/>
    <mergeCell ref="B59:D59"/>
    <mergeCell ref="E59:F59"/>
    <mergeCell ref="G59:H59"/>
    <mergeCell ref="K59:L59"/>
    <mergeCell ref="A54:L54"/>
    <mergeCell ref="A55:A65"/>
    <mergeCell ref="B55:L55"/>
    <mergeCell ref="B56:D56"/>
    <mergeCell ref="E56:F56"/>
    <mergeCell ref="G56:H56"/>
    <mergeCell ref="I56:J56"/>
    <mergeCell ref="K56:L56"/>
    <mergeCell ref="B57:D57"/>
    <mergeCell ref="B58:D58"/>
    <mergeCell ref="B62:D62"/>
    <mergeCell ref="E62:F62"/>
    <mergeCell ref="G62:H62"/>
    <mergeCell ref="K62:L62"/>
    <mergeCell ref="B63:D63"/>
    <mergeCell ref="E63:F63"/>
    <mergeCell ref="G63:H63"/>
    <mergeCell ref="K63:L63"/>
    <mergeCell ref="B60:D60"/>
    <mergeCell ref="E60:F60"/>
    <mergeCell ref="G60:H60"/>
    <mergeCell ref="K60:L60"/>
    <mergeCell ref="B61:D61"/>
    <mergeCell ref="E61:F61"/>
    <mergeCell ref="G61:H61"/>
    <mergeCell ref="K61:L61"/>
    <mergeCell ref="A66:L66"/>
    <mergeCell ref="B67:C67"/>
    <mergeCell ref="D67:L67"/>
    <mergeCell ref="B64:D64"/>
    <mergeCell ref="E64:F64"/>
    <mergeCell ref="G64:H64"/>
    <mergeCell ref="K64:L64"/>
    <mergeCell ref="B65:D65"/>
    <mergeCell ref="E65:F65"/>
    <mergeCell ref="G65:H65"/>
    <mergeCell ref="K65:L65"/>
  </mergeCells>
  <conditionalFormatting sqref="F37:G37">
    <cfRule type="containsText" dxfId="32" priority="4" stopIfTrue="1" operator="containsText" text="wybierz">
      <formula>NOT(ISERROR(SEARCH("wybierz",F37)))</formula>
    </cfRule>
  </conditionalFormatting>
  <conditionalFormatting sqref="D24:D26">
    <cfRule type="containsText" dxfId="31" priority="3" stopIfTrue="1" operator="containsText" text="wybierz">
      <formula>NOT(ISERROR(SEARCH("wybierz",D24)))</formula>
    </cfRule>
  </conditionalFormatting>
  <conditionalFormatting sqref="D27">
    <cfRule type="containsText" dxfId="30" priority="2" stopIfTrue="1" operator="containsText" text="wybierz">
      <formula>NOT(ISERROR(SEARCH("wybierz",D27)))</formula>
    </cfRule>
  </conditionalFormatting>
  <conditionalFormatting sqref="D28">
    <cfRule type="containsText" dxfId="29" priority="1" stopIfTrue="1" operator="containsText" text="wybierz">
      <formula>NOT(ISERROR(SEARCH("wybierz",D28)))</formula>
    </cfRule>
  </conditionalFormatting>
  <dataValidations count="7">
    <dataValidation type="list" allowBlank="1" showInputMessage="1" showErrorMessage="1" sqref="D20:L20">
      <formula1>$A$115:$A$118</formula1>
    </dataValidation>
    <dataValidation type="list" allowBlank="1" showInputMessage="1" showErrorMessage="1" prompt="wybierz Program z listy" sqref="E12:L12">
      <formula1>$A$95:$A$112</formula1>
    </dataValidation>
    <dataValidation type="list" allowBlank="1" showInputMessage="1" showErrorMessage="1" prompt="wybierz PI z listy" sqref="D25:L25">
      <formula1>$A$170:$A$175</formula1>
    </dataValidation>
    <dataValidation allowBlank="1" showInputMessage="1" showErrorMessage="1" prompt="zgodnie z właściwym PO" sqref="E13:L15"/>
    <dataValidation type="list" allowBlank="1" showInputMessage="1" showErrorMessage="1" prompt="wybierz narzędzie PP" sqref="D21:L21">
      <formula1>$A$121:$A$157</formula1>
    </dataValidation>
    <dataValidation type="list" allowBlank="1" showInputMessage="1" showErrorMessage="1" prompt="wybierz fundusz" sqref="D23:L23">
      <formula1>$A$160:$A$161</formula1>
    </dataValidation>
    <dataValidation type="list" allowBlank="1" showInputMessage="1" showErrorMessage="1" prompt="wybierz Cel Tematyczny" sqref="D24:L24">
      <formula1>$A$164:$A$167</formula1>
    </dataValidation>
  </dataValidations>
  <pageMargins left="0.23622047244094491" right="0.23622047244094491" top="0.74803149606299213" bottom="0.74803149606299213" header="0.31496062992125984" footer="0.31496062992125984"/>
  <pageSetup paperSize="9" scale="48" fitToHeight="3" orientation="portrait" r:id="rId1"/>
  <headerFooter>
    <oddHeader>&amp;CZałącznik 1</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34</vt:i4>
      </vt:variant>
    </vt:vector>
  </HeadingPairs>
  <TitlesOfParts>
    <vt:vector size="55" baseType="lpstr">
      <vt:lpstr>Informacje ogólne</vt:lpstr>
      <vt:lpstr>Kryteria horyzontalne</vt:lpstr>
      <vt:lpstr>Kryteria dla 9.2-dod.form</vt:lpstr>
      <vt:lpstr>Kryteria dla 9.2-dod.form psych</vt:lpstr>
      <vt:lpstr>Kryteria dla 9.2-psych.mery.Ist</vt:lpstr>
      <vt:lpstr>Kryteria dla 9.2 mer bez psych</vt:lpstr>
      <vt:lpstr>Kryteria dla 9.2 chuk,chuksm,md</vt:lpstr>
      <vt:lpstr>POIiŚ.9.P.80</vt:lpstr>
      <vt:lpstr>POIiŚ.9.P.81</vt:lpstr>
      <vt:lpstr>POIiŚ.9.P.82</vt:lpstr>
      <vt:lpstr>POIiŚ.9.P.83</vt:lpstr>
      <vt:lpstr>POIiŚ.9.P.84</vt:lpstr>
      <vt:lpstr>POIiŚ.9.P.85</vt:lpstr>
      <vt:lpstr>POIiŚ.9.P.86</vt:lpstr>
      <vt:lpstr>POIiŚ.9.P.87</vt:lpstr>
      <vt:lpstr>POIiŚ.9.P.88</vt:lpstr>
      <vt:lpstr>POIiŚ.9.P.89</vt:lpstr>
      <vt:lpstr>POIiŚ.9.P.90</vt:lpstr>
      <vt:lpstr>POIiŚ.9.P.91</vt:lpstr>
      <vt:lpstr>Planowane działania</vt:lpstr>
      <vt:lpstr>ZAŁ. 1</vt:lpstr>
      <vt:lpstr>'Kryteria dla 9.2-dod.form'!_ftn1</vt:lpstr>
      <vt:lpstr>'Kryteria dla 9.2-dod.form psych'!_ftn1</vt:lpstr>
      <vt:lpstr>'Kryteria dla 9.2-dod.form'!_ftn2</vt:lpstr>
      <vt:lpstr>'Kryteria dla 9.2-dod.form psych'!_ftn2</vt:lpstr>
      <vt:lpstr>'Kryteria dla 9.2-dod.form'!_ftn3</vt:lpstr>
      <vt:lpstr>'Kryteria dla 9.2-dod.form psych'!_ftn3</vt:lpstr>
      <vt:lpstr>'Kryteria dla 9.2 chuk,chuksm,md'!_ftnref1</vt:lpstr>
      <vt:lpstr>'Kryteria dla 9.2-dod.form'!_ftnref1</vt:lpstr>
      <vt:lpstr>CT</vt:lpstr>
      <vt:lpstr>narzedzia_PP_cale</vt:lpstr>
      <vt:lpstr>'Informacje ogólne'!Obszar_wydruku</vt:lpstr>
      <vt:lpstr>'Kryteria dla 9.2 mer bez psych'!Obszar_wydruku</vt:lpstr>
      <vt:lpstr>'Kryteria dla 9.2-dod.form'!Obszar_wydruku</vt:lpstr>
      <vt:lpstr>'Kryteria dla 9.2-dod.form psych'!Obszar_wydruku</vt:lpstr>
      <vt:lpstr>'Kryteria dla 9.2-psych.mery.Ist'!Obszar_wydruku</vt:lpstr>
      <vt:lpstr>'Kryteria horyzontalne'!Obszar_wydruku</vt:lpstr>
      <vt:lpstr>'Planowane działania'!Obszar_wydruku</vt:lpstr>
      <vt:lpstr>POIiŚ.9.P.80!Obszar_wydruku</vt:lpstr>
      <vt:lpstr>POIiŚ.9.P.81!Obszar_wydruku</vt:lpstr>
      <vt:lpstr>POIiŚ.9.P.82!Obszar_wydruku</vt:lpstr>
      <vt:lpstr>POIiŚ.9.P.83!Obszar_wydruku</vt:lpstr>
      <vt:lpstr>POIiŚ.9.P.84!Obszar_wydruku</vt:lpstr>
      <vt:lpstr>POIiŚ.9.P.85!Obszar_wydruku</vt:lpstr>
      <vt:lpstr>POIiŚ.9.P.86!Obszar_wydruku</vt:lpstr>
      <vt:lpstr>POIiŚ.9.P.87!Obszar_wydruku</vt:lpstr>
      <vt:lpstr>POIiŚ.9.P.88!Obszar_wydruku</vt:lpstr>
      <vt:lpstr>POIiŚ.9.P.89!Obszar_wydruku</vt:lpstr>
      <vt:lpstr>POIiŚ.9.P.90!Obszar_wydruku</vt:lpstr>
      <vt:lpstr>POIiŚ.9.P.91!Obszar_wydruku</vt:lpstr>
      <vt:lpstr>'ZAŁ. 1'!Obszar_wydruku</vt:lpstr>
      <vt:lpstr>PI</vt:lpstr>
      <vt:lpstr>Programy</vt:lpstr>
      <vt:lpstr>skroty_PI</vt:lpstr>
      <vt:lpstr>skroty_PP</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Kolasińska Dorota</cp:lastModifiedBy>
  <cp:lastPrinted>2017-07-17T13:15:47Z</cp:lastPrinted>
  <dcterms:created xsi:type="dcterms:W3CDTF">2016-03-29T09:23:06Z</dcterms:created>
  <dcterms:modified xsi:type="dcterms:W3CDTF">2017-07-18T12:41:55Z</dcterms:modified>
</cp:coreProperties>
</file>